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4\Stavební úprava mostu ev.č. 222 17 - 1 Nejda\rozpočet, soupis prací\"/>
    </mc:Choice>
  </mc:AlternateContent>
  <bookViews>
    <workbookView xWindow="240" yWindow="120" windowWidth="14940" windowHeight="9225"/>
  </bookViews>
  <sheets>
    <sheet name="Souhrn" sheetId="1" r:id="rId1"/>
    <sheet name="0 - SO2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SO201'!$A$1:$M$196</definedName>
    <definedName name="_xlnm.Print_Titles" localSheetId="1">'0 - SO201'!$29:$31</definedName>
  </definedNames>
  <calcPr/>
</workbook>
</file>

<file path=xl/calcChain.xml><?xml version="1.0" encoding="utf-8"?>
<calcChain xmlns="http://schemas.openxmlformats.org/spreadsheetml/2006/main">
  <c i="2" l="1" r="R174"/>
  <c r="I174"/>
  <c r="Q174"/>
  <c r="R169"/>
  <c r="I169"/>
  <c r="Q169"/>
  <c r="R164"/>
  <c r="R179"/>
  <c r="I164"/>
  <c r="Q164"/>
  <c r="Q179"/>
  <c r="R156"/>
  <c r="R161"/>
  <c r="I156"/>
  <c r="Q156"/>
  <c r="Q161"/>
  <c r="R148"/>
  <c r="I148"/>
  <c r="Q148"/>
  <c r="R143"/>
  <c r="R153"/>
  <c r="I143"/>
  <c r="Q143"/>
  <c r="Q153"/>
  <c r="R135"/>
  <c r="R140"/>
  <c r="I135"/>
  <c r="Q135"/>
  <c r="Q140"/>
  <c r="R127"/>
  <c r="I127"/>
  <c r="Q127"/>
  <c r="R122"/>
  <c r="R132"/>
  <c r="I122"/>
  <c r="Q122"/>
  <c r="Q132"/>
  <c r="R114"/>
  <c r="I114"/>
  <c r="J114"/>
  <c r="L114"/>
  <c r="R109"/>
  <c r="R119"/>
  <c r="I109"/>
  <c r="Q109"/>
  <c r="R101"/>
  <c r="I101"/>
  <c r="Q101"/>
  <c r="R96"/>
  <c r="I96"/>
  <c r="Q96"/>
  <c r="R91"/>
  <c r="I91"/>
  <c r="J91"/>
  <c r="L91"/>
  <c r="R86"/>
  <c r="I86"/>
  <c r="J86"/>
  <c r="L86"/>
  <c r="R81"/>
  <c r="R106"/>
  <c r="I81"/>
  <c r="Q81"/>
  <c r="R73"/>
  <c r="I73"/>
  <c r="J73"/>
  <c r="L73"/>
  <c r="R68"/>
  <c r="I68"/>
  <c r="J68"/>
  <c r="L68"/>
  <c r="R63"/>
  <c r="I63"/>
  <c r="Q63"/>
  <c r="R58"/>
  <c r="I58"/>
  <c r="Q58"/>
  <c r="R53"/>
  <c r="I53"/>
  <c r="J53"/>
  <c r="L53"/>
  <c r="R48"/>
  <c r="I48"/>
  <c r="Q48"/>
  <c r="R43"/>
  <c r="I43"/>
  <c r="J43"/>
  <c r="L43"/>
  <c r="R38"/>
  <c r="I38"/>
  <c r="Q38"/>
  <c r="R33"/>
  <c r="R78"/>
  <c r="I33"/>
  <c r="J33"/>
  <c r="A13"/>
  <c l="1" r="L33"/>
  <c r="Q43"/>
  <c r="J48"/>
  <c r="L48"/>
  <c r="Q53"/>
  <c r="J58"/>
  <c r="L58"/>
  <c r="Q86"/>
  <c r="Q106"/>
  <c r="Q91"/>
  <c r="J96"/>
  <c r="L96"/>
  <c r="J109"/>
  <c r="L109"/>
  <c r="L119"/>
  <c r="Q114"/>
  <c r="Q119"/>
  <c r="J148"/>
  <c r="L148"/>
  <c r="J164"/>
  <c r="J169"/>
  <c r="L169"/>
  <c r="Q33"/>
  <c r="Q78"/>
  <c r="Q68"/>
  <c r="Q73"/>
  <c r="J101"/>
  <c r="L101"/>
  <c r="J156"/>
  <c r="H162"/>
  <c r="K26"/>
  <c r="J174"/>
  <c r="L174"/>
  <c r="J38"/>
  <c r="L38"/>
  <c r="J63"/>
  <c r="L63"/>
  <c r="J81"/>
  <c r="H107"/>
  <c r="K21"/>
  <c r="J122"/>
  <c r="H132"/>
  <c r="J127"/>
  <c r="L127"/>
  <c r="J135"/>
  <c r="H141"/>
  <c r="K24"/>
  <c r="J143"/>
  <c r="H153"/>
  <c l="1" r="H180"/>
  <c r="K27"/>
  <c r="L79"/>
  <c r="L20"/>
  <c r="H78"/>
  <c r="H79"/>
  <c r="L78"/>
  <c r="J78"/>
  <c r="S78"/>
  <c r="S20"/>
  <c r="H106"/>
  <c r="H120"/>
  <c r="K22"/>
  <c r="H133"/>
  <c r="K23"/>
  <c r="L156"/>
  <c r="L162"/>
  <c r="L26"/>
  <c r="H161"/>
  <c r="L81"/>
  <c r="L107"/>
  <c r="L21"/>
  <c r="H119"/>
  <c r="J119"/>
  <c r="J120"/>
  <c r="L120"/>
  <c r="L22"/>
  <c r="L122"/>
  <c r="L132"/>
  <c r="J132"/>
  <c r="J133"/>
  <c r="L135"/>
  <c r="L141"/>
  <c r="L24"/>
  <c r="H140"/>
  <c r="L143"/>
  <c r="L153"/>
  <c r="J153"/>
  <c r="J154"/>
  <c r="H154"/>
  <c r="K25"/>
  <c r="L164"/>
  <c r="L180"/>
  <c r="L27"/>
  <c r="H179"/>
  <c l="1" r="J10"/>
  <c r="S119"/>
  <c r="S22"/>
  <c r="S153"/>
  <c r="S25"/>
  <c r="S132"/>
  <c r="S23"/>
  <c r="L106"/>
  <c r="J106"/>
  <c r="J107"/>
  <c r="L133"/>
  <c r="L23"/>
  <c r="L140"/>
  <c r="J140"/>
  <c r="J141"/>
  <c r="K20"/>
  <c r="Q11"/>
  <c r="J79"/>
  <c r="L154"/>
  <c r="L25"/>
  <c r="L161"/>
  <c r="J161"/>
  <c r="J162"/>
  <c r="L179"/>
  <c r="J179"/>
  <c r="J180"/>
  <c l="1" r="S11"/>
  <c i="1" r="S20"/>
  <c i="2" r="J11"/>
  <c i="1" r="F20"/>
  <c r="F13"/>
  <c i="2" r="R11"/>
  <c r="S106"/>
  <c r="S21"/>
  <c i="1" r="D20"/>
  <c r="F11"/>
  <c i="2" r="S179"/>
  <c r="S27"/>
  <c r="S161"/>
  <c r="S26"/>
  <c r="S140"/>
  <c r="S24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<sst xmlns="http://schemas.openxmlformats.org/spreadsheetml/2006/main">
  <si>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</si>
  <si>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</si>
  <si>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TÚ_M_085 - Stavební úprava mostu ev. č. 222 17-1 Nejda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</si>
  <si>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</si>
  <si>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</si>
  <si>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</si>
  <si>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</si>
  <si>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</si>
  <si>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</si>
  <si>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</si>
  <si>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</si>
  <si>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</si>
  <si>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</si>
  <si>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</si>
  <si>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</si>
  <si>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</si>
  <si>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</si>
  <si>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</si>
  <si>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SO201</t>
  </si>
  <si>
    <t xml:space="preserve">Most ev.č. 222 17 - 1 </t>
  </si>
  <si>
    <t>SOUPIS PRACÍ</t>
  </si>
  <si>
    <t xml:space="preserve">Objekt: </t>
  </si>
  <si>
    <t xml:space="preserve">Celková cena (bez DPH): </t>
  </si>
  <si>
    <t xml:space="preserve">SO201 - Most ev.č. 222 17 - 1 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</si>
  <si>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</si>
  <si>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</si>
  <si>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</si>
  <si>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</si>
  <si>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</si>
  <si>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</si>
  <si>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základy</t>
  </si>
  <si>
    <t>svislé konstrukce</t>
  </si>
  <si>
    <t>vodorovné konstrukce</t>
  </si>
  <si>
    <t>úpravy povrchů, podlahy, výplně otvorů</t>
  </si>
  <si>
    <t>přidružená stavební výroba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</si>
  <si>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</si>
  <si>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</si>
  <si>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</si>
  <si>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</si>
  <si>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</si>
  <si>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</si>
  <si>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</si>
  <si>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</si>
  <si>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</si>
  <si>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</si>
  <si>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014102</t>
  </si>
  <si>
    <t>POPLATKY ZA SKLÁDKU</t>
  </si>
  <si>
    <t>t</t>
  </si>
  <si>
    <t>doplňující popis</t>
  </si>
  <si>
    <t>- zemina, uložení přebytečné zeminy z výkopu na skládku, 2,0 t/m3_x000d_
- z pol. 131738 - pol. 17511</t>
  </si>
  <si>
    <t>výměra</t>
  </si>
  <si>
    <t>2,0*(126,0-92,375) = 67,250000 =&gt; A</t>
  </si>
  <si>
    <t>technická specifikace</t>
  </si>
  <si>
    <t>zahrnuje veškeré poplatky provozovateli skládky související s uložením odpadu na skládce.</t>
  </si>
  <si>
    <t>cenová soustava</t>
  </si>
  <si>
    <t>OTSKP 2023</t>
  </si>
  <si>
    <t>- beton, 2,4 t/m3, z pol. 113458</t>
  </si>
  <si>
    <t>2,4*13,0 = 31,200000 =&gt; A</t>
  </si>
  <si>
    <t>02720</t>
  </si>
  <si>
    <t>POMOC PRÁCE ZŘÍZ NEBO ZAJIŠŤ REGULACI A OCHRANU DOPRAVY</t>
  </si>
  <si>
    <t>KPL</t>
  </si>
  <si>
    <t>Dopravně inženýrská opatření v průběhu celé stavby - provedení pod mostem na I/13 - Schéma D/2 dle TP 66, zahrnuje pronájem dopravního znační - tzn. osazení, přesuny a odvoz provizorního dopravního značení. Zahrnuje dočasné dopravní značení, semafory, dopravní zařízení, oplocení a všechny související práce po dobu trvání stavby Součástí položky je i údržba a péče o dopravně inženýrská opatření v průběhu celé stavby. Součástí položky je vyřízení DIR včetně jeho projednání.</t>
  </si>
  <si>
    <t>1 = 1,000000 =&gt; A</t>
  </si>
  <si>
    <t>zahrnuje veškeré náklady spojené s objednatelem požadovanými zařízeními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</si>
  <si>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</si>
  <si>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</si>
  <si>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
- včetně formátu pro přenesení do digitální technické mapy Karlovarského kraje</t>
  </si>
  <si>
    <t>1 = 1,000 [A] _x000d_
Celkem 1 = 1,000000 =&gt; A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</si>
  <si>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</si>
  <si>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</si>
  <si>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</si>
  <si>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
- veškeré geodetické práce před výstavbou a během výstavby</t>
  </si>
  <si>
    <t>zahrnuje veškeré náklady spojené s objednatelem požadovanými pracemi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</si>
  <si>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</si>
  <si>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</si>
  <si>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</si>
  <si>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</si>
  <si>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</si>
  <si>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</si>
  <si>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02953</t>
  </si>
  <si>
    <t>OSTATNÍ POŽADAVKY - HLAVNÍ MOSTNÍ PROHLÍDKA</t>
  </si>
  <si>
    <t>- provedení hlavní mostní prohlídky, včetně zanesení do systému BMS</t>
  </si>
  <si>
    <t>položka zahrnuje :_x000d_
- úkony dle ČSN 73 6221_x000d_
- provedení hlavní mostní prohlídky oprávněnou fyzickou nebo právnickou osobou_x000d_
- vyhotovení záznamu (protokolu), který jednoznačně definuje stav mostu</t>
  </si>
  <si>
    <t>02991</t>
  </si>
  <si>
    <t>OSTATNÍ POŽADAVKY - INFORMAČNÍ TABULE</t>
  </si>
  <si>
    <t>KUS</t>
  </si>
  <si>
    <t>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</si>
  <si>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</si>
  <si>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</si>
  <si>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</si>
  <si>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</si>
  <si>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</si>
  <si>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</si>
  <si>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</si>
  <si>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</si>
  <si>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11345</t>
  </si>
  <si>
    <t>ODSTRAN KRYTU ZPEVNĚNÝCH PLOCH Z BETONU VČET PODKLADU</t>
  </si>
  <si>
    <t>M3</t>
  </si>
  <si>
    <t>- odstranění části zpevnění svahů pod mostem - betonová dlažba do betonového lože_x000d_
- včetně odvozu, naložení a uložení přebytečné zeminy na skládku_x000d_
- poplatek za skládku uveden v položce č. 014102.2</t>
  </si>
  <si>
    <t>2*2*13*0,25 = 13,000000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</si>
  <si>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</si>
  <si>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12573</t>
  </si>
  <si>
    <t>VYKOPÁVKY ZE ZEMNÍKŮ A SKLÁDEK TŘ. I</t>
  </si>
  <si>
    <t>- natěžení zeminy pro obsypy pilířů - pro položku 17511_x000d_
- předpokládá se použití zeminy z výkopů</t>
  </si>
  <si>
    <t>92,375 = 92,375000 =&gt; A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</si>
  <si>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</si>
  <si>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13173</t>
  </si>
  <si>
    <t>HLOUBENÍ JAM ZAPAŽ I NEPAŽ TŘ. I</t>
  </si>
  <si>
    <t xml:space="preserve">- veškeré výkopové práce - do úrovně horních  ploch základů mostních pilířů_x000d_
- včetně odvozu, naložení a uložení přebytečné zeminy na skládku a mezideponii_x000d_
- poplatek za skládku uveden v položce č. 014102.1</t>
  </si>
  <si>
    <t>3*3,5*1,0*12 = 126,000000 =&gt; A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</si>
  <si>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</si>
  <si>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17120</t>
  </si>
  <si>
    <t>ULOŽENÍ SYPANINY DO NÁSYPŮ A NA SKLÁDKY BEZ ZHUTNĚNÍ</t>
  </si>
  <si>
    <t>- uložení zeminy z výkopů na meziskládku</t>
  </si>
  <si>
    <t xml:space="preserve"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</si>
  <si>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</si>
  <si>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</si>
  <si>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- zpětný zásyp stavebních jam na pilířích pod mostech do původní úrovně, předpoklad použití části materiálů z výkopů_x000d_
- včetně naložení a dovozu materiálu z mezideponie</t>
  </si>
  <si>
    <t>3*3,5*1,0*12-2*17,1*0,5-33,05*0,5 = 92,375000 =&gt; A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</si>
  <si>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zemina vytlačená potrubím o DN do 180mm se od kubatury obsypů neodečítá</t>
  </si>
  <si>
    <t>2 - základy</t>
  </si>
  <si>
    <t>261413</t>
  </si>
  <si>
    <t>VRTY PRO KOTVENÍ A INJEKTÁŽ TŘ IV NA POVRCHU D DO 25MM</t>
  </si>
  <si>
    <t>M</t>
  </si>
  <si>
    <t>- provedení vývrtů do stávajících základových bloků pro spřažení zesílení pilířů</t>
  </si>
  <si>
    <t>2*140*0,25+1*152*0,25 = 108,000000 =&gt; A</t>
  </si>
  <si>
    <t>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</si>
  <si>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285392</t>
  </si>
  <si>
    <t>DODATEČNÉ KOTVENÍ VLEPENÍM BETONÁŘSKÉ VÝZTUŽE D DO 16MM DO VRTŮ</t>
  </si>
  <si>
    <t>- vlepení spřahovací výztuže do stávajících základových bloků na mostních pilířích</t>
  </si>
  <si>
    <t>2*140+152*0,25 = 318,000000 =&gt; A</t>
  </si>
  <si>
    <t>Položka zahrnuje:_x000d_
dodání výztuže předepsaného profilu a předepsané délky (do 600mm)_x000d_
provedení vrtu předepsaného profilu a předepsané délky (do 300mm)_x000d_
vsunutí výztuže do vyvrtaného profilu a její zalepení předepsaným pojivem_x000d_
případně nutné lešení</t>
  </si>
  <si>
    <t>3 - svislé konstrukce</t>
  </si>
  <si>
    <t>334325</t>
  </si>
  <si>
    <t>MOSTNÍ PILÍŘE A STATIVA ZE ŽELEZOVÉHO BETONU DO C30/37</t>
  </si>
  <si>
    <t>- zesílení stávajících pilířů v patě sloupů. Beton C30/37-XF4, XD3</t>
  </si>
  <si>
    <t>2*17,1+1*33,05 = 67,250000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</si>
  <si>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</si>
  <si>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334365</t>
  </si>
  <si>
    <t>VÝZTUŽ MOSTNÍCH PILÍŘŮ A STATIV Z OCELI 10505, B500B</t>
  </si>
  <si>
    <t>- betonářská výztuž zesílení pilířů v patě sloupů z oceli B500B, vázaná na místě</t>
  </si>
  <si>
    <t>2*1561,997/1000+2389,287/1000 = 5,513281 =&gt; A</t>
  </si>
  <si>
    <t>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</t>
  </si>
  <si>
    <t>4 - vodorovné konstrukce</t>
  </si>
  <si>
    <t>465114</t>
  </si>
  <si>
    <t>DLAŽBY Z DÍLCŮ BETON DO C25/30</t>
  </si>
  <si>
    <t>- doplnění zpevnění svahů pod mostem v původním rozsahu, bet. dlaždice formátu cca 20 x 20 cm do betonového lože C25/30-XA1 v celkové průměrné tloušťce 250 mm</t>
  </si>
  <si>
    <t>položka zahrnuje:_x000d_
- nutné zemní práce (svahování, úpravu pláně a pod.)_x000d_
- dodání dílce požadovaného tvaru a vlastností, jeho skladování, doprava a osazení do definitivní polohy, včetně komplexní technologie výroby a montáže dílců, ošetření a ochrana dílců,_x000d_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pod.)_x000d_
- nezahrnuje podklad pod dlažbu, vykazuje se samostatně položkami SD 45</t>
  </si>
  <si>
    <t>6 - úpravy povrchů, podlahy, výplně otvorů</t>
  </si>
  <si>
    <t>626112</t>
  </si>
  <si>
    <t>REPROFILACE PODHLEDŮ, SVISLÝCH PLOCH SANAČNÍ MALTOU JEDNOVRST TL 20MM</t>
  </si>
  <si>
    <t>M2</t>
  </si>
  <si>
    <t xml:space="preserve">- plošná sanace sloupů pilířů a lokální sanace krajních podpěr, odhad 70% z celkové plochy  + lokální sanace krajních podpěr - specifikace viz textová část PD</t>
  </si>
  <si>
    <t>0,7*3*6*(2*0,7+2*0,5)*6,3+15 = 205,512000 =&gt; A</t>
  </si>
  <si>
    <t>položka zahrnuje:_x000d_
dodávku veškerého materiálu potřebného pro předepsanou úpravu v předepsané kvalitě_x000d_
nutné vyspravení podkladu, případně zatření spar zdiva_x000d_
položení vrstvy v předepsané tloušťce_x000d_
potřebná lešení a podpěrné konstrukce</t>
  </si>
  <si>
    <t>626131</t>
  </si>
  <si>
    <t>REPROFIL PODHL, SVIS PLOCH SANAČ MALTOU TŘÍVRST TL DO 70MM</t>
  </si>
  <si>
    <t>- plošná sanace sloupů pilířů, odhad 30% z celkové plochy - specifikace viz textová část PD</t>
  </si>
  <si>
    <t>0,3*3*6*(2*0,7+2*0,5)*6,3 = 81,648000 =&gt; A</t>
  </si>
  <si>
    <t>7 - přidružená stavební výroba</t>
  </si>
  <si>
    <t>78385</t>
  </si>
  <si>
    <t>NÁTĚRY BETON KONSTR TYP S6 (OS-DII)</t>
  </si>
  <si>
    <t>- nátěr dostupných povrchů pilířů, typ S6 dle TKP 31</t>
  </si>
  <si>
    <t>3*6*(2*0,7+2*0,5)*4,25+2*(5,05*9,65+2*1,1)+6*9,65+3,9*2 = 351,165000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</si>
  <si>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</si>
  <si>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9 - ostatní práce</t>
  </si>
  <si>
    <t>9113A2</t>
  </si>
  <si>
    <t>SVODIDLO OCEL SILNIČ JEDNOSTR, ÚROVEŇ ZADRŽ N1, N2 - MONTÁŽ S PŘESUNEM (BEZ DODÁVKY)</t>
  </si>
  <si>
    <t>- osazení demontovaných svodidel pod mostem do původního stavu, vč. dovozu z místa určeného investorem_x000d_
- včetně 4 ks nových přechodových dílů v místě napojení na pilíř P3</t>
  </si>
  <si>
    <t>4*20 = 80,000000 =&gt; A</t>
  </si>
  <si>
    <t>položka zahrnuje:_x000d_
- dopravu demontovaného zařízení z dočasné skládky_x000d_
- jeho montáž a osazení na určeném místě včetně všech nutných konstrukcí a prací_x000d_
- nutnou opravu poškozených částí, opravu nátěrů_x000d_
- případnou náhradu zničených částí_x000d_
nezahrnuje kompletní novou PKO</t>
  </si>
  <si>
    <t>9113A3</t>
  </si>
  <si>
    <t>SVODIDLO OCEL SILNIČ JEDNOSTR, ÚROVEŇ ZADRŽ N1, N2 - DEMONTÁŽ S PŘESUNEM</t>
  </si>
  <si>
    <t>- odstranění stávajících svodidel pod mostem, vč. odvozu na místo určené investorem</t>
  </si>
  <si>
    <t>položka zahrnuje:_x000d_
- demontáž a odstranění zařízení_x000d_
- jeho odvoz na předepsané místo</t>
  </si>
  <si>
    <t>938542</t>
  </si>
  <si>
    <t>OČIŠTĚNÍ BETON KONSTR OTRYSKÁNÍM TLAK VODOU DO 500 BARŮ</t>
  </si>
  <si>
    <t>- očištění sanovaných povrchů před sanací (pilíře, opěry)</t>
  </si>
  <si>
    <t>3*6*(2*0,7+2*0,5)*6,3+15 = 287,160000 =&gt; A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</si>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</sst>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SO201'!J10</f>
        <v>0</v>
      </c>
      <c r="E20" s="26"/>
      <c r="F20" s="25">
        <f>('0 - SO201'!J11)</f>
        <v>0</v>
      </c>
      <c r="G20" s="12"/>
      <c r="H20" s="2"/>
      <c r="I20" s="2"/>
      <c r="S20" s="27">
        <f>ROUND('0 - SO201'!S11,4)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201'!A11" display="'SO201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21</v>
      </c>
      <c r="B10" s="1"/>
      <c r="C10" s="16"/>
      <c r="D10" s="1"/>
      <c r="E10" s="1"/>
      <c r="F10" s="1"/>
      <c r="G10" s="17"/>
      <c r="H10" s="1"/>
      <c r="I10" s="31" t="s">
        <v>22</v>
      </c>
      <c r="J10" s="32">
        <f>H79+H107+H120+H133+H141+H154+H162+H180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23</v>
      </c>
      <c r="B11" s="1"/>
      <c r="C11" s="1"/>
      <c r="D11" s="1"/>
      <c r="E11" s="1"/>
      <c r="F11" s="1"/>
      <c r="G11" s="31"/>
      <c r="H11" s="1"/>
      <c r="I11" s="31" t="s">
        <v>24</v>
      </c>
      <c r="J11" s="32">
        <f>L79+L107+L120+L133+L141+L154+L162+L180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AVERAGE(J78,J106,J119,J132,J140,J153,J161,J179)</f>
        <v>0</v>
      </c>
      <c r="S11" s="27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26</v>
      </c>
      <c r="C19" s="34"/>
      <c r="D19" s="34"/>
      <c r="E19" s="34" t="s">
        <v>27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28</v>
      </c>
      <c r="F20" s="1"/>
      <c r="G20" s="1"/>
      <c r="H20" s="1"/>
      <c r="I20" s="1"/>
      <c r="J20" s="1"/>
      <c r="K20" s="38">
        <f>H79</f>
        <v>0</v>
      </c>
      <c r="L20" s="38">
        <f>L79</f>
        <v>0</v>
      </c>
      <c r="M20" s="12"/>
      <c r="N20" s="2"/>
      <c r="O20" s="2"/>
      <c r="P20" s="2"/>
      <c r="Q20" s="2"/>
      <c r="S20" s="27">
        <f>S78</f>
        <v>0</v>
      </c>
    </row>
    <row r="21">
      <c r="A21" s="9"/>
      <c r="B21" s="36">
        <v>1</v>
      </c>
      <c r="C21" s="1"/>
      <c r="D21" s="1"/>
      <c r="E21" s="37" t="s">
        <v>29</v>
      </c>
      <c r="F21" s="1"/>
      <c r="G21" s="1"/>
      <c r="H21" s="1"/>
      <c r="I21" s="1"/>
      <c r="J21" s="1"/>
      <c r="K21" s="38">
        <f>H107</f>
        <v>0</v>
      </c>
      <c r="L21" s="38">
        <f>L107</f>
        <v>0</v>
      </c>
      <c r="M21" s="12"/>
      <c r="N21" s="2"/>
      <c r="O21" s="2"/>
      <c r="P21" s="2"/>
      <c r="Q21" s="2"/>
      <c r="S21" s="27">
        <f>S106</f>
        <v>0</v>
      </c>
    </row>
    <row r="22">
      <c r="A22" s="9"/>
      <c r="B22" s="36">
        <v>2</v>
      </c>
      <c r="C22" s="1"/>
      <c r="D22" s="1"/>
      <c r="E22" s="37" t="s">
        <v>30</v>
      </c>
      <c r="F22" s="1"/>
      <c r="G22" s="1"/>
      <c r="H22" s="1"/>
      <c r="I22" s="1"/>
      <c r="J22" s="1"/>
      <c r="K22" s="38">
        <f>H120</f>
        <v>0</v>
      </c>
      <c r="L22" s="38">
        <f>L120</f>
        <v>0</v>
      </c>
      <c r="M22" s="12"/>
      <c r="N22" s="2"/>
      <c r="O22" s="2"/>
      <c r="P22" s="2"/>
      <c r="Q22" s="2"/>
      <c r="S22" s="27">
        <f>S119</f>
        <v>0</v>
      </c>
    </row>
    <row r="23">
      <c r="A23" s="9"/>
      <c r="B23" s="36">
        <v>3</v>
      </c>
      <c r="C23" s="1"/>
      <c r="D23" s="1"/>
      <c r="E23" s="37" t="s">
        <v>31</v>
      </c>
      <c r="F23" s="1"/>
      <c r="G23" s="1"/>
      <c r="H23" s="1"/>
      <c r="I23" s="1"/>
      <c r="J23" s="1"/>
      <c r="K23" s="38">
        <f>H133</f>
        <v>0</v>
      </c>
      <c r="L23" s="38">
        <f>L133</f>
        <v>0</v>
      </c>
      <c r="M23" s="12"/>
      <c r="N23" s="2"/>
      <c r="O23" s="2"/>
      <c r="P23" s="2"/>
      <c r="Q23" s="2"/>
      <c r="S23" s="27">
        <f>S132</f>
        <v>0</v>
      </c>
    </row>
    <row r="24">
      <c r="A24" s="9"/>
      <c r="B24" s="36">
        <v>4</v>
      </c>
      <c r="C24" s="1"/>
      <c r="D24" s="1"/>
      <c r="E24" s="37" t="s">
        <v>32</v>
      </c>
      <c r="F24" s="1"/>
      <c r="G24" s="1"/>
      <c r="H24" s="1"/>
      <c r="I24" s="1"/>
      <c r="J24" s="1"/>
      <c r="K24" s="38">
        <f>H141</f>
        <v>0</v>
      </c>
      <c r="L24" s="38">
        <f>L141</f>
        <v>0</v>
      </c>
      <c r="M24" s="12"/>
      <c r="N24" s="2"/>
      <c r="O24" s="2"/>
      <c r="P24" s="2"/>
      <c r="Q24" s="2"/>
      <c r="S24" s="27">
        <f>S140</f>
        <v>0</v>
      </c>
    </row>
    <row r="25">
      <c r="A25" s="9"/>
      <c r="B25" s="36">
        <v>6</v>
      </c>
      <c r="C25" s="1"/>
      <c r="D25" s="1"/>
      <c r="E25" s="37" t="s">
        <v>33</v>
      </c>
      <c r="F25" s="1"/>
      <c r="G25" s="1"/>
      <c r="H25" s="1"/>
      <c r="I25" s="1"/>
      <c r="J25" s="1"/>
      <c r="K25" s="38">
        <f>H154</f>
        <v>0</v>
      </c>
      <c r="L25" s="38">
        <f>L154</f>
        <v>0</v>
      </c>
      <c r="M25" s="39"/>
      <c r="N25" s="2"/>
      <c r="O25" s="2"/>
      <c r="P25" s="2"/>
      <c r="Q25" s="2"/>
      <c r="S25" s="27">
        <f>S153</f>
        <v>0</v>
      </c>
    </row>
    <row r="26">
      <c r="A26" s="9"/>
      <c r="B26" s="36">
        <v>7</v>
      </c>
      <c r="C26" s="1"/>
      <c r="D26" s="1"/>
      <c r="E26" s="37" t="s">
        <v>34</v>
      </c>
      <c r="F26" s="1"/>
      <c r="G26" s="1"/>
      <c r="H26" s="1"/>
      <c r="I26" s="1"/>
      <c r="J26" s="1"/>
      <c r="K26" s="38">
        <f>H162</f>
        <v>0</v>
      </c>
      <c r="L26" s="38">
        <f>L162</f>
        <v>0</v>
      </c>
      <c r="M26" s="39"/>
      <c r="N26" s="2"/>
      <c r="O26" s="2"/>
      <c r="P26" s="2"/>
      <c r="Q26" s="2"/>
      <c r="S26" s="27">
        <f>S161</f>
        <v>0</v>
      </c>
    </row>
    <row r="27">
      <c r="A27" s="9"/>
      <c r="B27" s="36">
        <v>9</v>
      </c>
      <c r="C27" s="1"/>
      <c r="D27" s="1"/>
      <c r="E27" s="37" t="s">
        <v>35</v>
      </c>
      <c r="F27" s="1"/>
      <c r="G27" s="1"/>
      <c r="H27" s="1"/>
      <c r="I27" s="1"/>
      <c r="J27" s="1"/>
      <c r="K27" s="38">
        <f>H180</f>
        <v>0</v>
      </c>
      <c r="L27" s="38">
        <f>L180</f>
        <v>0</v>
      </c>
      <c r="M27" s="39"/>
      <c r="N27" s="2"/>
      <c r="O27" s="2"/>
      <c r="P27" s="2"/>
      <c r="Q27" s="2"/>
      <c r="S27" s="27">
        <f>S179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0"/>
      <c r="N28" s="2"/>
      <c r="O28" s="2"/>
      <c r="P28" s="2"/>
      <c r="Q28" s="2"/>
    </row>
    <row r="29" ht="14" customHeight="1">
      <c r="A29" s="4"/>
      <c r="B29" s="28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41"/>
      <c r="N30" s="2"/>
      <c r="O30" s="2"/>
      <c r="P30" s="2"/>
      <c r="Q30" s="2"/>
    </row>
    <row r="31" ht="18" customHeight="1">
      <c r="A31" s="9"/>
      <c r="B31" s="34" t="s">
        <v>37</v>
      </c>
      <c r="C31" s="34" t="s">
        <v>26</v>
      </c>
      <c r="D31" s="34" t="s">
        <v>38</v>
      </c>
      <c r="E31" s="34" t="s">
        <v>27</v>
      </c>
      <c r="F31" s="34" t="s">
        <v>39</v>
      </c>
      <c r="G31" s="35" t="s">
        <v>40</v>
      </c>
      <c r="H31" s="22" t="s">
        <v>41</v>
      </c>
      <c r="I31" s="22" t="s">
        <v>42</v>
      </c>
      <c r="J31" s="22" t="s">
        <v>16</v>
      </c>
      <c r="K31" s="35" t="s">
        <v>43</v>
      </c>
      <c r="L31" s="22" t="s">
        <v>17</v>
      </c>
      <c r="M31" s="39"/>
      <c r="N31" s="2"/>
      <c r="O31" s="2"/>
      <c r="P31" s="2"/>
      <c r="Q31" s="2"/>
    </row>
    <row r="32" ht="40" customHeight="1">
      <c r="A32" s="9"/>
      <c r="B32" s="42" t="s">
        <v>44</v>
      </c>
      <c r="C32" s="1"/>
      <c r="D32" s="1"/>
      <c r="E32" s="1"/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>
      <c r="A33" s="9"/>
      <c r="B33" s="44">
        <v>1</v>
      </c>
      <c r="C33" s="45" t="s">
        <v>45</v>
      </c>
      <c r="D33" s="45">
        <v>1</v>
      </c>
      <c r="E33" s="45" t="s">
        <v>46</v>
      </c>
      <c r="F33" s="45" t="s">
        <v>3</v>
      </c>
      <c r="G33" s="46" t="s">
        <v>47</v>
      </c>
      <c r="H33" s="47">
        <v>67.25</v>
      </c>
      <c r="I33" s="25">
        <f>ROUND(0,2)</f>
        <v>0</v>
      </c>
      <c r="J33" s="48">
        <f>ROUND(I33*H33,2)</f>
        <v>0</v>
      </c>
      <c r="K33" s="49">
        <v>0.20999999999999999</v>
      </c>
      <c r="L33" s="50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51" t="s">
        <v>48</v>
      </c>
      <c r="C34" s="1"/>
      <c r="D34" s="1"/>
      <c r="E34" s="52" t="s">
        <v>49</v>
      </c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>
      <c r="A35" s="9"/>
      <c r="B35" s="51" t="s">
        <v>50</v>
      </c>
      <c r="C35" s="1"/>
      <c r="D35" s="1"/>
      <c r="E35" s="52" t="s">
        <v>51</v>
      </c>
      <c r="F35" s="1"/>
      <c r="G35" s="1"/>
      <c r="H35" s="43"/>
      <c r="I35" s="1"/>
      <c r="J35" s="43"/>
      <c r="K35" s="1"/>
      <c r="L35" s="1"/>
      <c r="M35" s="12"/>
      <c r="N35" s="2"/>
      <c r="O35" s="2"/>
      <c r="P35" s="2"/>
      <c r="Q35" s="2"/>
    </row>
    <row r="36">
      <c r="A36" s="9"/>
      <c r="B36" s="51" t="s">
        <v>52</v>
      </c>
      <c r="C36" s="1"/>
      <c r="D36" s="1"/>
      <c r="E36" s="52" t="s">
        <v>53</v>
      </c>
      <c r="F36" s="1"/>
      <c r="G36" s="1"/>
      <c r="H36" s="43"/>
      <c r="I36" s="1"/>
      <c r="J36" s="43"/>
      <c r="K36" s="1"/>
      <c r="L36" s="1"/>
      <c r="M36" s="12"/>
      <c r="N36" s="2"/>
      <c r="O36" s="2"/>
      <c r="P36" s="2"/>
      <c r="Q36" s="2"/>
    </row>
    <row r="37" thickBot="1">
      <c r="A37" s="9"/>
      <c r="B37" s="53" t="s">
        <v>54</v>
      </c>
      <c r="C37" s="54"/>
      <c r="D37" s="54"/>
      <c r="E37" s="55" t="s">
        <v>55</v>
      </c>
      <c r="F37" s="54"/>
      <c r="G37" s="54"/>
      <c r="H37" s="56"/>
      <c r="I37" s="54"/>
      <c r="J37" s="56"/>
      <c r="K37" s="54"/>
      <c r="L37" s="54"/>
      <c r="M37" s="12"/>
      <c r="N37" s="2"/>
      <c r="O37" s="2"/>
      <c r="P37" s="2"/>
      <c r="Q37" s="2"/>
    </row>
    <row r="38" thickTop="1">
      <c r="A38" s="9"/>
      <c r="B38" s="44">
        <v>2</v>
      </c>
      <c r="C38" s="45" t="s">
        <v>45</v>
      </c>
      <c r="D38" s="45">
        <v>2</v>
      </c>
      <c r="E38" s="45" t="s">
        <v>46</v>
      </c>
      <c r="F38" s="45" t="s">
        <v>3</v>
      </c>
      <c r="G38" s="46" t="s">
        <v>47</v>
      </c>
      <c r="H38" s="57">
        <v>31.199999999999999</v>
      </c>
      <c r="I38" s="58">
        <f>ROUND(0,2)</f>
        <v>0</v>
      </c>
      <c r="J38" s="59">
        <f>ROUND(I38*H38,2)</f>
        <v>0</v>
      </c>
      <c r="K38" s="60">
        <v>0.20999999999999999</v>
      </c>
      <c r="L38" s="61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51" t="s">
        <v>48</v>
      </c>
      <c r="C39" s="1"/>
      <c r="D39" s="1"/>
      <c r="E39" s="52" t="s">
        <v>56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>
      <c r="A40" s="9"/>
      <c r="B40" s="51" t="s">
        <v>50</v>
      </c>
      <c r="C40" s="1"/>
      <c r="D40" s="1"/>
      <c r="E40" s="52" t="s">
        <v>57</v>
      </c>
      <c r="F40" s="1"/>
      <c r="G40" s="1"/>
      <c r="H40" s="43"/>
      <c r="I40" s="1"/>
      <c r="J40" s="43"/>
      <c r="K40" s="1"/>
      <c r="L40" s="1"/>
      <c r="M40" s="12"/>
      <c r="N40" s="2"/>
      <c r="O40" s="2"/>
      <c r="P40" s="2"/>
      <c r="Q40" s="2"/>
    </row>
    <row r="41">
      <c r="A41" s="9"/>
      <c r="B41" s="51" t="s">
        <v>52</v>
      </c>
      <c r="C41" s="1"/>
      <c r="D41" s="1"/>
      <c r="E41" s="52" t="s">
        <v>53</v>
      </c>
      <c r="F41" s="1"/>
      <c r="G41" s="1"/>
      <c r="H41" s="43"/>
      <c r="I41" s="1"/>
      <c r="J41" s="43"/>
      <c r="K41" s="1"/>
      <c r="L41" s="1"/>
      <c r="M41" s="12"/>
      <c r="N41" s="2"/>
      <c r="O41" s="2"/>
      <c r="P41" s="2"/>
      <c r="Q41" s="2"/>
    </row>
    <row r="42" thickBot="1">
      <c r="A42" s="9"/>
      <c r="B42" s="53" t="s">
        <v>54</v>
      </c>
      <c r="C42" s="54"/>
      <c r="D42" s="54"/>
      <c r="E42" s="55" t="s">
        <v>55</v>
      </c>
      <c r="F42" s="54"/>
      <c r="G42" s="54"/>
      <c r="H42" s="56"/>
      <c r="I42" s="54"/>
      <c r="J42" s="56"/>
      <c r="K42" s="54"/>
      <c r="L42" s="54"/>
      <c r="M42" s="12"/>
      <c r="N42" s="2"/>
      <c r="O42" s="2"/>
      <c r="P42" s="2"/>
      <c r="Q42" s="2"/>
    </row>
    <row r="43" thickTop="1">
      <c r="A43" s="9"/>
      <c r="B43" s="44">
        <v>3</v>
      </c>
      <c r="C43" s="45" t="s">
        <v>58</v>
      </c>
      <c r="D43" s="45"/>
      <c r="E43" s="45" t="s">
        <v>59</v>
      </c>
      <c r="F43" s="45" t="s">
        <v>3</v>
      </c>
      <c r="G43" s="46" t="s">
        <v>60</v>
      </c>
      <c r="H43" s="57">
        <v>1</v>
      </c>
      <c r="I43" s="58">
        <f>ROUND(0,2)</f>
        <v>0</v>
      </c>
      <c r="J43" s="59">
        <f>ROUND(I43*H43,2)</f>
        <v>0</v>
      </c>
      <c r="K43" s="60">
        <v>0.20999999999999999</v>
      </c>
      <c r="L43" s="61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51" t="s">
        <v>48</v>
      </c>
      <c r="C44" s="1"/>
      <c r="D44" s="1"/>
      <c r="E44" s="52" t="s">
        <v>61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>
      <c r="A45" s="9"/>
      <c r="B45" s="51" t="s">
        <v>50</v>
      </c>
      <c r="C45" s="1"/>
      <c r="D45" s="1"/>
      <c r="E45" s="52" t="s">
        <v>62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>
      <c r="A46" s="9"/>
      <c r="B46" s="51" t="s">
        <v>52</v>
      </c>
      <c r="C46" s="1"/>
      <c r="D46" s="1"/>
      <c r="E46" s="52" t="s">
        <v>63</v>
      </c>
      <c r="F46" s="1"/>
      <c r="G46" s="1"/>
      <c r="H46" s="43"/>
      <c r="I46" s="1"/>
      <c r="J46" s="43"/>
      <c r="K46" s="1"/>
      <c r="L46" s="1"/>
      <c r="M46" s="12"/>
      <c r="N46" s="2"/>
      <c r="O46" s="2"/>
      <c r="P46" s="2"/>
      <c r="Q46" s="2"/>
    </row>
    <row r="47" thickBot="1">
      <c r="A47" s="9"/>
      <c r="B47" s="53" t="s">
        <v>54</v>
      </c>
      <c r="C47" s="54"/>
      <c r="D47" s="54"/>
      <c r="E47" s="55" t="s">
        <v>55</v>
      </c>
      <c r="F47" s="54"/>
      <c r="G47" s="54"/>
      <c r="H47" s="56"/>
      <c r="I47" s="54"/>
      <c r="J47" s="56"/>
      <c r="K47" s="54"/>
      <c r="L47" s="54"/>
      <c r="M47" s="12"/>
      <c r="N47" s="2"/>
      <c r="O47" s="2"/>
      <c r="P47" s="2"/>
      <c r="Q47" s="2"/>
    </row>
    <row r="48" thickTop="1">
      <c r="A48" s="9"/>
      <c r="B48" s="44">
        <v>4</v>
      </c>
      <c r="C48" s="45" t="s">
        <v>64</v>
      </c>
      <c r="D48" s="45" t="s">
        <v>3</v>
      </c>
      <c r="E48" s="45" t="s">
        <v>65</v>
      </c>
      <c r="F48" s="45" t="s">
        <v>3</v>
      </c>
      <c r="G48" s="46" t="s">
        <v>60</v>
      </c>
      <c r="H48" s="57">
        <v>1</v>
      </c>
      <c r="I48" s="58">
        <f>ROUND(0,2)</f>
        <v>0</v>
      </c>
      <c r="J48" s="59">
        <f>ROUND(I48*H48,2)</f>
        <v>0</v>
      </c>
      <c r="K48" s="60">
        <v>0.20999999999999999</v>
      </c>
      <c r="L48" s="61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51" t="s">
        <v>48</v>
      </c>
      <c r="C49" s="1"/>
      <c r="D49" s="1"/>
      <c r="E49" s="52" t="s">
        <v>66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>
      <c r="A50" s="9"/>
      <c r="B50" s="51" t="s">
        <v>50</v>
      </c>
      <c r="C50" s="1"/>
      <c r="D50" s="1"/>
      <c r="E50" s="52" t="s">
        <v>67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>
      <c r="A51" s="9"/>
      <c r="B51" s="51" t="s">
        <v>52</v>
      </c>
      <c r="C51" s="1"/>
      <c r="D51" s="1"/>
      <c r="E51" s="52" t="s">
        <v>68</v>
      </c>
      <c r="F51" s="1"/>
      <c r="G51" s="1"/>
      <c r="H51" s="43"/>
      <c r="I51" s="1"/>
      <c r="J51" s="43"/>
      <c r="K51" s="1"/>
      <c r="L51" s="1"/>
      <c r="M51" s="12"/>
      <c r="N51" s="2"/>
      <c r="O51" s="2"/>
      <c r="P51" s="2"/>
      <c r="Q51" s="2"/>
    </row>
    <row r="52" thickBot="1">
      <c r="A52" s="9"/>
      <c r="B52" s="53" t="s">
        <v>54</v>
      </c>
      <c r="C52" s="54"/>
      <c r="D52" s="54"/>
      <c r="E52" s="55" t="s">
        <v>55</v>
      </c>
      <c r="F52" s="54"/>
      <c r="G52" s="54"/>
      <c r="H52" s="56"/>
      <c r="I52" s="54"/>
      <c r="J52" s="56"/>
      <c r="K52" s="54"/>
      <c r="L52" s="54"/>
      <c r="M52" s="12"/>
      <c r="N52" s="2"/>
      <c r="O52" s="2"/>
      <c r="P52" s="2"/>
      <c r="Q52" s="2"/>
    </row>
    <row r="53" thickTop="1">
      <c r="A53" s="9"/>
      <c r="B53" s="44">
        <v>5</v>
      </c>
      <c r="C53" s="45" t="s">
        <v>69</v>
      </c>
      <c r="D53" s="45" t="s">
        <v>3</v>
      </c>
      <c r="E53" s="45" t="s">
        <v>70</v>
      </c>
      <c r="F53" s="45" t="s">
        <v>3</v>
      </c>
      <c r="G53" s="46" t="s">
        <v>60</v>
      </c>
      <c r="H53" s="57">
        <v>1</v>
      </c>
      <c r="I53" s="58">
        <f>ROUND(0,2)</f>
        <v>0</v>
      </c>
      <c r="J53" s="59">
        <f>ROUND(I53*H53,2)</f>
        <v>0</v>
      </c>
      <c r="K53" s="60">
        <v>0.20999999999999999</v>
      </c>
      <c r="L53" s="61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>
      <c r="A54" s="9"/>
      <c r="B54" s="51" t="s">
        <v>48</v>
      </c>
      <c r="C54" s="1"/>
      <c r="D54" s="1"/>
      <c r="E54" s="52" t="s">
        <v>71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>
      <c r="A55" s="9"/>
      <c r="B55" s="51" t="s">
        <v>50</v>
      </c>
      <c r="C55" s="1"/>
      <c r="D55" s="1"/>
      <c r="E55" s="52" t="s">
        <v>3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>
      <c r="A56" s="9"/>
      <c r="B56" s="51" t="s">
        <v>52</v>
      </c>
      <c r="C56" s="1"/>
      <c r="D56" s="1"/>
      <c r="E56" s="52" t="s">
        <v>72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 thickBot="1">
      <c r="A57" s="9"/>
      <c r="B57" s="53" t="s">
        <v>54</v>
      </c>
      <c r="C57" s="54"/>
      <c r="D57" s="54"/>
      <c r="E57" s="55" t="s">
        <v>55</v>
      </c>
      <c r="F57" s="54"/>
      <c r="G57" s="54"/>
      <c r="H57" s="56"/>
      <c r="I57" s="54"/>
      <c r="J57" s="56"/>
      <c r="K57" s="54"/>
      <c r="L57" s="54"/>
      <c r="M57" s="12"/>
      <c r="N57" s="2"/>
      <c r="O57" s="2"/>
      <c r="P57" s="2"/>
      <c r="Q57" s="2"/>
    </row>
    <row r="58" thickTop="1">
      <c r="A58" s="9"/>
      <c r="B58" s="44">
        <v>6</v>
      </c>
      <c r="C58" s="45" t="s">
        <v>73</v>
      </c>
      <c r="D58" s="45" t="s">
        <v>3</v>
      </c>
      <c r="E58" s="45" t="s">
        <v>74</v>
      </c>
      <c r="F58" s="45" t="s">
        <v>3</v>
      </c>
      <c r="G58" s="46" t="s">
        <v>60</v>
      </c>
      <c r="H58" s="57">
        <v>1</v>
      </c>
      <c r="I58" s="58">
        <f>ROUND(0,2)</f>
        <v>0</v>
      </c>
      <c r="J58" s="59">
        <f>ROUND(I58*H58,2)</f>
        <v>0</v>
      </c>
      <c r="K58" s="60">
        <v>0.20999999999999999</v>
      </c>
      <c r="L58" s="61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>
      <c r="A59" s="9"/>
      <c r="B59" s="51" t="s">
        <v>48</v>
      </c>
      <c r="C59" s="1"/>
      <c r="D59" s="1"/>
      <c r="E59" s="52" t="s">
        <v>75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>
      <c r="A60" s="9"/>
      <c r="B60" s="51" t="s">
        <v>50</v>
      </c>
      <c r="C60" s="1"/>
      <c r="D60" s="1"/>
      <c r="E60" s="52" t="s">
        <v>3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>
      <c r="A61" s="9"/>
      <c r="B61" s="51" t="s">
        <v>52</v>
      </c>
      <c r="C61" s="1"/>
      <c r="D61" s="1"/>
      <c r="E61" s="52" t="s">
        <v>72</v>
      </c>
      <c r="F61" s="1"/>
      <c r="G61" s="1"/>
      <c r="H61" s="43"/>
      <c r="I61" s="1"/>
      <c r="J61" s="43"/>
      <c r="K61" s="1"/>
      <c r="L61" s="1"/>
      <c r="M61" s="12"/>
      <c r="N61" s="2"/>
      <c r="O61" s="2"/>
      <c r="P61" s="2"/>
      <c r="Q61" s="2"/>
    </row>
    <row r="62" thickBot="1">
      <c r="A62" s="9"/>
      <c r="B62" s="53" t="s">
        <v>54</v>
      </c>
      <c r="C62" s="54"/>
      <c r="D62" s="54"/>
      <c r="E62" s="55" t="s">
        <v>55</v>
      </c>
      <c r="F62" s="54"/>
      <c r="G62" s="54"/>
      <c r="H62" s="56"/>
      <c r="I62" s="54"/>
      <c r="J62" s="56"/>
      <c r="K62" s="54"/>
      <c r="L62" s="54"/>
      <c r="M62" s="12"/>
      <c r="N62" s="2"/>
      <c r="O62" s="2"/>
      <c r="P62" s="2"/>
      <c r="Q62" s="2"/>
    </row>
    <row r="63" thickTop="1">
      <c r="A63" s="9"/>
      <c r="B63" s="44">
        <v>7</v>
      </c>
      <c r="C63" s="45" t="s">
        <v>76</v>
      </c>
      <c r="D63" s="45" t="s">
        <v>3</v>
      </c>
      <c r="E63" s="45" t="s">
        <v>77</v>
      </c>
      <c r="F63" s="45" t="s">
        <v>3</v>
      </c>
      <c r="G63" s="46" t="s">
        <v>60</v>
      </c>
      <c r="H63" s="57">
        <v>1</v>
      </c>
      <c r="I63" s="58">
        <f>ROUND(0,2)</f>
        <v>0</v>
      </c>
      <c r="J63" s="59">
        <f>ROUND(I63*H63,2)</f>
        <v>0</v>
      </c>
      <c r="K63" s="60">
        <v>0.20999999999999999</v>
      </c>
      <c r="L63" s="61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>
      <c r="A64" s="9"/>
      <c r="B64" s="51" t="s">
        <v>48</v>
      </c>
      <c r="C64" s="1"/>
      <c r="D64" s="1"/>
      <c r="E64" s="52" t="s">
        <v>78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>
      <c r="A65" s="9"/>
      <c r="B65" s="51" t="s">
        <v>50</v>
      </c>
      <c r="C65" s="1"/>
      <c r="D65" s="1"/>
      <c r="E65" s="52" t="s">
        <v>3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>
      <c r="A66" s="9"/>
      <c r="B66" s="51" t="s">
        <v>52</v>
      </c>
      <c r="C66" s="1"/>
      <c r="D66" s="1"/>
      <c r="E66" s="52" t="s">
        <v>72</v>
      </c>
      <c r="F66" s="1"/>
      <c r="G66" s="1"/>
      <c r="H66" s="43"/>
      <c r="I66" s="1"/>
      <c r="J66" s="43"/>
      <c r="K66" s="1"/>
      <c r="L66" s="1"/>
      <c r="M66" s="12"/>
      <c r="N66" s="2"/>
      <c r="O66" s="2"/>
      <c r="P66" s="2"/>
      <c r="Q66" s="2"/>
    </row>
    <row r="67" thickBot="1">
      <c r="A67" s="9"/>
      <c r="B67" s="53" t="s">
        <v>54</v>
      </c>
      <c r="C67" s="54"/>
      <c r="D67" s="54"/>
      <c r="E67" s="55" t="s">
        <v>55</v>
      </c>
      <c r="F67" s="54"/>
      <c r="G67" s="54"/>
      <c r="H67" s="56"/>
      <c r="I67" s="54"/>
      <c r="J67" s="56"/>
      <c r="K67" s="54"/>
      <c r="L67" s="54"/>
      <c r="M67" s="12"/>
      <c r="N67" s="2"/>
      <c r="O67" s="2"/>
      <c r="P67" s="2"/>
      <c r="Q67" s="2"/>
    </row>
    <row r="68" thickTop="1">
      <c r="A68" s="9"/>
      <c r="B68" s="44" t="s">
        <v>3</v>
      </c>
      <c r="C68" s="45" t="s">
        <v>79</v>
      </c>
      <c r="D68" s="45"/>
      <c r="E68" s="45" t="s">
        <v>80</v>
      </c>
      <c r="F68" s="45" t="s">
        <v>3</v>
      </c>
      <c r="G68" s="46" t="s">
        <v>60</v>
      </c>
      <c r="H68" s="57">
        <v>1</v>
      </c>
      <c r="I68" s="58">
        <f>ROUND(0,2)</f>
        <v>0</v>
      </c>
      <c r="J68" s="59">
        <f>ROUND(I68*H68,2)</f>
        <v>0</v>
      </c>
      <c r="K68" s="60">
        <v>0.20999999999999999</v>
      </c>
      <c r="L68" s="61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>
      <c r="A69" s="9"/>
      <c r="B69" s="51" t="s">
        <v>48</v>
      </c>
      <c r="C69" s="1"/>
      <c r="D69" s="1"/>
      <c r="E69" s="52" t="s">
        <v>81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>
      <c r="A70" s="9"/>
      <c r="B70" s="51" t="s">
        <v>50</v>
      </c>
      <c r="C70" s="1"/>
      <c r="D70" s="1"/>
      <c r="E70" s="52" t="s">
        <v>62</v>
      </c>
      <c r="F70" s="1"/>
      <c r="G70" s="1"/>
      <c r="H70" s="43"/>
      <c r="I70" s="1"/>
      <c r="J70" s="43"/>
      <c r="K70" s="1"/>
      <c r="L70" s="1"/>
      <c r="M70" s="12"/>
      <c r="N70" s="2"/>
      <c r="O70" s="2"/>
      <c r="P70" s="2"/>
      <c r="Q70" s="2"/>
    </row>
    <row r="71">
      <c r="A71" s="9"/>
      <c r="B71" s="51" t="s">
        <v>52</v>
      </c>
      <c r="C71" s="1"/>
      <c r="D71" s="1"/>
      <c r="E71" s="52" t="s">
        <v>82</v>
      </c>
      <c r="F71" s="1"/>
      <c r="G71" s="1"/>
      <c r="H71" s="43"/>
      <c r="I71" s="1"/>
      <c r="J71" s="43"/>
      <c r="K71" s="1"/>
      <c r="L71" s="1"/>
      <c r="M71" s="12"/>
      <c r="N71" s="2"/>
      <c r="O71" s="2"/>
      <c r="P71" s="2"/>
      <c r="Q71" s="2"/>
    </row>
    <row r="72" thickBot="1">
      <c r="A72" s="9"/>
      <c r="B72" s="53" t="s">
        <v>54</v>
      </c>
      <c r="C72" s="54"/>
      <c r="D72" s="54"/>
      <c r="E72" s="55" t="s">
        <v>55</v>
      </c>
      <c r="F72" s="54"/>
      <c r="G72" s="54"/>
      <c r="H72" s="56"/>
      <c r="I72" s="54"/>
      <c r="J72" s="56"/>
      <c r="K72" s="54"/>
      <c r="L72" s="54"/>
      <c r="M72" s="12"/>
      <c r="N72" s="2"/>
      <c r="O72" s="2"/>
      <c r="P72" s="2"/>
      <c r="Q72" s="2"/>
    </row>
    <row r="73" thickTop="1">
      <c r="A73" s="9"/>
      <c r="B73" s="44">
        <v>8</v>
      </c>
      <c r="C73" s="45" t="s">
        <v>83</v>
      </c>
      <c r="D73" s="45" t="s">
        <v>3</v>
      </c>
      <c r="E73" s="45" t="s">
        <v>84</v>
      </c>
      <c r="F73" s="45" t="s">
        <v>3</v>
      </c>
      <c r="G73" s="46" t="s">
        <v>85</v>
      </c>
      <c r="H73" s="57">
        <v>1</v>
      </c>
      <c r="I73" s="58">
        <f>ROUND(0,2)</f>
        <v>0</v>
      </c>
      <c r="J73" s="59">
        <f>ROUND(I73*H73,2)</f>
        <v>0</v>
      </c>
      <c r="K73" s="60">
        <v>0.20999999999999999</v>
      </c>
      <c r="L73" s="61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>
      <c r="A74" s="9"/>
      <c r="B74" s="51" t="s">
        <v>48</v>
      </c>
      <c r="C74" s="1"/>
      <c r="D74" s="1"/>
      <c r="E74" s="52" t="s">
        <v>86</v>
      </c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>
      <c r="A75" s="9"/>
      <c r="B75" s="51" t="s">
        <v>50</v>
      </c>
      <c r="C75" s="1"/>
      <c r="D75" s="1"/>
      <c r="E75" s="52" t="s">
        <v>3</v>
      </c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>
      <c r="A76" s="9"/>
      <c r="B76" s="51" t="s">
        <v>52</v>
      </c>
      <c r="C76" s="1"/>
      <c r="D76" s="1"/>
      <c r="E76" s="52" t="s">
        <v>87</v>
      </c>
      <c r="F76" s="1"/>
      <c r="G76" s="1"/>
      <c r="H76" s="43"/>
      <c r="I76" s="1"/>
      <c r="J76" s="43"/>
      <c r="K76" s="1"/>
      <c r="L76" s="1"/>
      <c r="M76" s="12"/>
      <c r="N76" s="2"/>
      <c r="O76" s="2"/>
      <c r="P76" s="2"/>
      <c r="Q76" s="2"/>
    </row>
    <row r="77" thickBot="1">
      <c r="A77" s="9"/>
      <c r="B77" s="53" t="s">
        <v>54</v>
      </c>
      <c r="C77" s="54"/>
      <c r="D77" s="54"/>
      <c r="E77" s="55" t="s">
        <v>55</v>
      </c>
      <c r="F77" s="54"/>
      <c r="G77" s="54"/>
      <c r="H77" s="56"/>
      <c r="I77" s="54"/>
      <c r="J77" s="56"/>
      <c r="K77" s="54"/>
      <c r="L77" s="54"/>
      <c r="M77" s="12"/>
      <c r="N77" s="2"/>
      <c r="O77" s="2"/>
      <c r="P77" s="2"/>
      <c r="Q77" s="2"/>
    </row>
    <row r="78" thickTop="1" thickBot="1" ht="25" customHeight="1">
      <c r="A78" s="9"/>
      <c r="B78" s="1"/>
      <c r="C78" s="62">
        <v>0</v>
      </c>
      <c r="D78" s="1"/>
      <c r="E78" s="62" t="s">
        <v>28</v>
      </c>
      <c r="F78" s="1"/>
      <c r="G78" s="63" t="s">
        <v>88</v>
      </c>
      <c r="H78" s="64">
        <f>J33+J38+J43+J48+J53+J58+J63+J68+J73</f>
        <v>0</v>
      </c>
      <c r="I78" s="63" t="s">
        <v>89</v>
      </c>
      <c r="J78" s="65">
        <f>(L78-H78)</f>
        <v>0</v>
      </c>
      <c r="K78" s="63" t="s">
        <v>90</v>
      </c>
      <c r="L78" s="66">
        <f>L33+L38+L43+L48+L53+L58+L63+L68+L73</f>
        <v>0</v>
      </c>
      <c r="M78" s="12"/>
      <c r="N78" s="2"/>
      <c r="O78" s="2"/>
      <c r="P78" s="2"/>
      <c r="Q78" s="33">
        <f>0+Q33+Q38+Q43+Q48+Q53+Q58+Q63+Q68+Q73</f>
        <v>0</v>
      </c>
      <c r="R78" s="27">
        <f>0+R33+R38+R43+R48+R53+R58+R63+R68+R73</f>
        <v>0</v>
      </c>
      <c r="S78" s="67">
        <f>Q78*(1+J78)+R78</f>
        <v>0</v>
      </c>
    </row>
    <row r="79" thickTop="1" thickBot="1" ht="25" customHeight="1">
      <c r="A79" s="9"/>
      <c r="B79" s="68"/>
      <c r="C79" s="68"/>
      <c r="D79" s="68"/>
      <c r="E79" s="68"/>
      <c r="F79" s="68"/>
      <c r="G79" s="69" t="s">
        <v>91</v>
      </c>
      <c r="H79" s="70">
        <f>J33+J38+J43+J48+J53+J58+J63+J68+J73</f>
        <v>0</v>
      </c>
      <c r="I79" s="69" t="s">
        <v>92</v>
      </c>
      <c r="J79" s="71">
        <f>0+J78</f>
        <v>0</v>
      </c>
      <c r="K79" s="69" t="s">
        <v>93</v>
      </c>
      <c r="L79" s="72">
        <f>L33+L38+L43+L48+L53+L58+L63+L68+L73</f>
        <v>0</v>
      </c>
      <c r="M79" s="12"/>
      <c r="N79" s="2"/>
      <c r="O79" s="2"/>
      <c r="P79" s="2"/>
      <c r="Q79" s="2"/>
    </row>
    <row r="80" ht="40" customHeight="1">
      <c r="A80" s="9"/>
      <c r="B80" s="73" t="s">
        <v>94</v>
      </c>
      <c r="C80" s="1"/>
      <c r="D80" s="1"/>
      <c r="E80" s="1"/>
      <c r="F80" s="1"/>
      <c r="G80" s="1"/>
      <c r="H80" s="43"/>
      <c r="I80" s="1"/>
      <c r="J80" s="43"/>
      <c r="K80" s="1"/>
      <c r="L80" s="1"/>
      <c r="M80" s="12"/>
      <c r="N80" s="2"/>
      <c r="O80" s="2"/>
      <c r="P80" s="2"/>
      <c r="Q80" s="2"/>
    </row>
    <row r="81">
      <c r="A81" s="9"/>
      <c r="B81" s="44">
        <v>9</v>
      </c>
      <c r="C81" s="45" t="s">
        <v>95</v>
      </c>
      <c r="D81" s="45"/>
      <c r="E81" s="45" t="s">
        <v>96</v>
      </c>
      <c r="F81" s="45" t="s">
        <v>3</v>
      </c>
      <c r="G81" s="46" t="s">
        <v>97</v>
      </c>
      <c r="H81" s="47">
        <v>13</v>
      </c>
      <c r="I81" s="25">
        <f>ROUND(0,2)</f>
        <v>0</v>
      </c>
      <c r="J81" s="48">
        <f>ROUND(I81*H81,2)</f>
        <v>0</v>
      </c>
      <c r="K81" s="49">
        <v>0.20999999999999999</v>
      </c>
      <c r="L81" s="50">
        <f>IF(ISNUMBER(K81),ROUND(J81*(K81+1),2),0)</f>
        <v>0</v>
      </c>
      <c r="M81" s="12"/>
      <c r="N81" s="2"/>
      <c r="O81" s="2"/>
      <c r="P81" s="2"/>
      <c r="Q81" s="33">
        <f>IF(ISNUMBER(K81),IF(H81&gt;0,IF(I81&gt;0,J81,0),0),0)</f>
        <v>0</v>
      </c>
      <c r="R81" s="27">
        <f>IF(ISNUMBER(K81)=FALSE,J81,0)</f>
        <v>0</v>
      </c>
    </row>
    <row r="82">
      <c r="A82" s="9"/>
      <c r="B82" s="51" t="s">
        <v>48</v>
      </c>
      <c r="C82" s="1"/>
      <c r="D82" s="1"/>
      <c r="E82" s="52" t="s">
        <v>98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>
      <c r="A83" s="9"/>
      <c r="B83" s="51" t="s">
        <v>50</v>
      </c>
      <c r="C83" s="1"/>
      <c r="D83" s="1"/>
      <c r="E83" s="52" t="s">
        <v>99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>
      <c r="A84" s="9"/>
      <c r="B84" s="51" t="s">
        <v>52</v>
      </c>
      <c r="C84" s="1"/>
      <c r="D84" s="1"/>
      <c r="E84" s="52" t="s">
        <v>100</v>
      </c>
      <c r="F84" s="1"/>
      <c r="G84" s="1"/>
      <c r="H84" s="43"/>
      <c r="I84" s="1"/>
      <c r="J84" s="43"/>
      <c r="K84" s="1"/>
      <c r="L84" s="1"/>
      <c r="M84" s="12"/>
      <c r="N84" s="2"/>
      <c r="O84" s="2"/>
      <c r="P84" s="2"/>
      <c r="Q84" s="2"/>
    </row>
    <row r="85" thickBot="1">
      <c r="A85" s="9"/>
      <c r="B85" s="53" t="s">
        <v>54</v>
      </c>
      <c r="C85" s="54"/>
      <c r="D85" s="54"/>
      <c r="E85" s="55" t="s">
        <v>55</v>
      </c>
      <c r="F85" s="54"/>
      <c r="G85" s="54"/>
      <c r="H85" s="56"/>
      <c r="I85" s="54"/>
      <c r="J85" s="56"/>
      <c r="K85" s="54"/>
      <c r="L85" s="54"/>
      <c r="M85" s="12"/>
      <c r="N85" s="2"/>
      <c r="O85" s="2"/>
      <c r="P85" s="2"/>
      <c r="Q85" s="2"/>
    </row>
    <row r="86" thickTop="1">
      <c r="A86" s="9"/>
      <c r="B86" s="44">
        <v>10</v>
      </c>
      <c r="C86" s="45" t="s">
        <v>101</v>
      </c>
      <c r="D86" s="45"/>
      <c r="E86" s="45" t="s">
        <v>102</v>
      </c>
      <c r="F86" s="45" t="s">
        <v>3</v>
      </c>
      <c r="G86" s="46" t="s">
        <v>97</v>
      </c>
      <c r="H86" s="57">
        <v>92.375</v>
      </c>
      <c r="I86" s="58">
        <f>ROUND(0,2)</f>
        <v>0</v>
      </c>
      <c r="J86" s="59">
        <f>ROUND(I86*H86,2)</f>
        <v>0</v>
      </c>
      <c r="K86" s="60">
        <v>0.20999999999999999</v>
      </c>
      <c r="L86" s="61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>
      <c r="A87" s="9"/>
      <c r="B87" s="51" t="s">
        <v>48</v>
      </c>
      <c r="C87" s="1"/>
      <c r="D87" s="1"/>
      <c r="E87" s="52" t="s">
        <v>103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>
      <c r="A88" s="9"/>
      <c r="B88" s="51" t="s">
        <v>50</v>
      </c>
      <c r="C88" s="1"/>
      <c r="D88" s="1"/>
      <c r="E88" s="52" t="s">
        <v>104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>
      <c r="A89" s="9"/>
      <c r="B89" s="51" t="s">
        <v>52</v>
      </c>
      <c r="C89" s="1"/>
      <c r="D89" s="1"/>
      <c r="E89" s="52" t="s">
        <v>105</v>
      </c>
      <c r="F89" s="1"/>
      <c r="G89" s="1"/>
      <c r="H89" s="43"/>
      <c r="I89" s="1"/>
      <c r="J89" s="43"/>
      <c r="K89" s="1"/>
      <c r="L89" s="1"/>
      <c r="M89" s="12"/>
      <c r="N89" s="2"/>
      <c r="O89" s="2"/>
      <c r="P89" s="2"/>
      <c r="Q89" s="2"/>
    </row>
    <row r="90" thickBot="1">
      <c r="A90" s="9"/>
      <c r="B90" s="53" t="s">
        <v>54</v>
      </c>
      <c r="C90" s="54"/>
      <c r="D90" s="54"/>
      <c r="E90" s="55" t="s">
        <v>55</v>
      </c>
      <c r="F90" s="54"/>
      <c r="G90" s="54"/>
      <c r="H90" s="56"/>
      <c r="I90" s="54"/>
      <c r="J90" s="56"/>
      <c r="K90" s="54"/>
      <c r="L90" s="54"/>
      <c r="M90" s="12"/>
      <c r="N90" s="2"/>
      <c r="O90" s="2"/>
      <c r="P90" s="2"/>
      <c r="Q90" s="2"/>
    </row>
    <row r="91" thickTop="1">
      <c r="A91" s="9"/>
      <c r="B91" s="44">
        <v>11</v>
      </c>
      <c r="C91" s="45" t="s">
        <v>106</v>
      </c>
      <c r="D91" s="45"/>
      <c r="E91" s="45" t="s">
        <v>107</v>
      </c>
      <c r="F91" s="45" t="s">
        <v>3</v>
      </c>
      <c r="G91" s="46" t="s">
        <v>97</v>
      </c>
      <c r="H91" s="57">
        <v>126</v>
      </c>
      <c r="I91" s="58">
        <f>ROUND(0,2)</f>
        <v>0</v>
      </c>
      <c r="J91" s="59">
        <f>ROUND(I91*H91,2)</f>
        <v>0</v>
      </c>
      <c r="K91" s="60">
        <v>0.20999999999999999</v>
      </c>
      <c r="L91" s="61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>
      <c r="A92" s="9"/>
      <c r="B92" s="51" t="s">
        <v>48</v>
      </c>
      <c r="C92" s="1"/>
      <c r="D92" s="1"/>
      <c r="E92" s="52" t="s">
        <v>108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>
      <c r="A93" s="9"/>
      <c r="B93" s="51" t="s">
        <v>50</v>
      </c>
      <c r="C93" s="1"/>
      <c r="D93" s="1"/>
      <c r="E93" s="52" t="s">
        <v>109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>
      <c r="A94" s="9"/>
      <c r="B94" s="51" t="s">
        <v>52</v>
      </c>
      <c r="C94" s="1"/>
      <c r="D94" s="1"/>
      <c r="E94" s="52" t="s">
        <v>110</v>
      </c>
      <c r="F94" s="1"/>
      <c r="G94" s="1"/>
      <c r="H94" s="43"/>
      <c r="I94" s="1"/>
      <c r="J94" s="43"/>
      <c r="K94" s="1"/>
      <c r="L94" s="1"/>
      <c r="M94" s="12"/>
      <c r="N94" s="2"/>
      <c r="O94" s="2"/>
      <c r="P94" s="2"/>
      <c r="Q94" s="2"/>
    </row>
    <row r="95" thickBot="1">
      <c r="A95" s="9"/>
      <c r="B95" s="53" t="s">
        <v>54</v>
      </c>
      <c r="C95" s="54"/>
      <c r="D95" s="54"/>
      <c r="E95" s="55" t="s">
        <v>55</v>
      </c>
      <c r="F95" s="54"/>
      <c r="G95" s="54"/>
      <c r="H95" s="56"/>
      <c r="I95" s="54"/>
      <c r="J95" s="56"/>
      <c r="K95" s="54"/>
      <c r="L95" s="54"/>
      <c r="M95" s="12"/>
      <c r="N95" s="2"/>
      <c r="O95" s="2"/>
      <c r="P95" s="2"/>
      <c r="Q95" s="2"/>
    </row>
    <row r="96" thickTop="1">
      <c r="A96" s="9"/>
      <c r="B96" s="44">
        <v>12</v>
      </c>
      <c r="C96" s="45" t="s">
        <v>111</v>
      </c>
      <c r="D96" s="45"/>
      <c r="E96" s="45" t="s">
        <v>112</v>
      </c>
      <c r="F96" s="45" t="s">
        <v>3</v>
      </c>
      <c r="G96" s="46" t="s">
        <v>97</v>
      </c>
      <c r="H96" s="57">
        <v>126</v>
      </c>
      <c r="I96" s="58">
        <f>ROUND(0,2)</f>
        <v>0</v>
      </c>
      <c r="J96" s="59">
        <f>ROUND(I96*H96,2)</f>
        <v>0</v>
      </c>
      <c r="K96" s="60">
        <v>0.20999999999999999</v>
      </c>
      <c r="L96" s="61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>
      <c r="A97" s="9"/>
      <c r="B97" s="51" t="s">
        <v>48</v>
      </c>
      <c r="C97" s="1"/>
      <c r="D97" s="1"/>
      <c r="E97" s="52" t="s">
        <v>113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>
      <c r="A98" s="9"/>
      <c r="B98" s="51" t="s">
        <v>50</v>
      </c>
      <c r="C98" s="1"/>
      <c r="D98" s="1"/>
      <c r="E98" s="52" t="s">
        <v>109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>
      <c r="A99" s="9"/>
      <c r="B99" s="51" t="s">
        <v>52</v>
      </c>
      <c r="C99" s="1"/>
      <c r="D99" s="1"/>
      <c r="E99" s="52" t="s">
        <v>114</v>
      </c>
      <c r="F99" s="1"/>
      <c r="G99" s="1"/>
      <c r="H99" s="43"/>
      <c r="I99" s="1"/>
      <c r="J99" s="43"/>
      <c r="K99" s="1"/>
      <c r="L99" s="1"/>
      <c r="M99" s="12"/>
      <c r="N99" s="2"/>
      <c r="O99" s="2"/>
      <c r="P99" s="2"/>
      <c r="Q99" s="2"/>
    </row>
    <row r="100" thickBot="1">
      <c r="A100" s="9"/>
      <c r="B100" s="53" t="s">
        <v>54</v>
      </c>
      <c r="C100" s="54"/>
      <c r="D100" s="54"/>
      <c r="E100" s="55" t="s">
        <v>55</v>
      </c>
      <c r="F100" s="54"/>
      <c r="G100" s="54"/>
      <c r="H100" s="56"/>
      <c r="I100" s="54"/>
      <c r="J100" s="56"/>
      <c r="K100" s="54"/>
      <c r="L100" s="54"/>
      <c r="M100" s="12"/>
      <c r="N100" s="2"/>
      <c r="O100" s="2"/>
      <c r="P100" s="2"/>
      <c r="Q100" s="2"/>
    </row>
    <row r="101" thickTop="1">
      <c r="A101" s="9"/>
      <c r="B101" s="44">
        <v>13</v>
      </c>
      <c r="C101" s="45" t="s">
        <v>115</v>
      </c>
      <c r="D101" s="45"/>
      <c r="E101" s="45" t="s">
        <v>116</v>
      </c>
      <c r="F101" s="45" t="s">
        <v>3</v>
      </c>
      <c r="G101" s="46" t="s">
        <v>97</v>
      </c>
      <c r="H101" s="57">
        <v>92.375</v>
      </c>
      <c r="I101" s="58">
        <f>ROUND(0,2)</f>
        <v>0</v>
      </c>
      <c r="J101" s="59">
        <f>ROUND(I101*H101,2)</f>
        <v>0</v>
      </c>
      <c r="K101" s="60">
        <v>0.20999999999999999</v>
      </c>
      <c r="L101" s="61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>
      <c r="A102" s="9"/>
      <c r="B102" s="51" t="s">
        <v>48</v>
      </c>
      <c r="C102" s="1"/>
      <c r="D102" s="1"/>
      <c r="E102" s="52" t="s">
        <v>117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>
      <c r="A103" s="9"/>
      <c r="B103" s="51" t="s">
        <v>50</v>
      </c>
      <c r="C103" s="1"/>
      <c r="D103" s="1"/>
      <c r="E103" s="52" t="s">
        <v>118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>
      <c r="A104" s="9"/>
      <c r="B104" s="51" t="s">
        <v>52</v>
      </c>
      <c r="C104" s="1"/>
      <c r="D104" s="1"/>
      <c r="E104" s="52" t="s">
        <v>119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 thickBot="1">
      <c r="A105" s="9"/>
      <c r="B105" s="53" t="s">
        <v>54</v>
      </c>
      <c r="C105" s="54"/>
      <c r="D105" s="54"/>
      <c r="E105" s="55" t="s">
        <v>55</v>
      </c>
      <c r="F105" s="54"/>
      <c r="G105" s="54"/>
      <c r="H105" s="56"/>
      <c r="I105" s="54"/>
      <c r="J105" s="56"/>
      <c r="K105" s="54"/>
      <c r="L105" s="54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2">
        <v>1</v>
      </c>
      <c r="D106" s="1"/>
      <c r="E106" s="62" t="s">
        <v>29</v>
      </c>
      <c r="F106" s="1"/>
      <c r="G106" s="63" t="s">
        <v>88</v>
      </c>
      <c r="H106" s="64">
        <f>J81+J86+J91+J96+J101</f>
        <v>0</v>
      </c>
      <c r="I106" s="63" t="s">
        <v>89</v>
      </c>
      <c r="J106" s="65">
        <f>(L106-H106)</f>
        <v>0</v>
      </c>
      <c r="K106" s="63" t="s">
        <v>90</v>
      </c>
      <c r="L106" s="66">
        <f>L81+L86+L91+L96+L101</f>
        <v>0</v>
      </c>
      <c r="M106" s="12"/>
      <c r="N106" s="2"/>
      <c r="O106" s="2"/>
      <c r="P106" s="2"/>
      <c r="Q106" s="33">
        <f>0+Q81+Q86+Q91+Q96+Q101</f>
        <v>0</v>
      </c>
      <c r="R106" s="27">
        <f>0+R81+R86+R91+R96+R101</f>
        <v>0</v>
      </c>
      <c r="S106" s="67">
        <f>Q106*(1+J106)+R106</f>
        <v>0</v>
      </c>
    </row>
    <row r="107" thickTop="1" thickBot="1" ht="25" customHeight="1">
      <c r="A107" s="9"/>
      <c r="B107" s="68"/>
      <c r="C107" s="68"/>
      <c r="D107" s="68"/>
      <c r="E107" s="68"/>
      <c r="F107" s="68"/>
      <c r="G107" s="69" t="s">
        <v>91</v>
      </c>
      <c r="H107" s="70">
        <f>J81+J86+J91+J96+J101</f>
        <v>0</v>
      </c>
      <c r="I107" s="69" t="s">
        <v>92</v>
      </c>
      <c r="J107" s="71">
        <f>0+J106</f>
        <v>0</v>
      </c>
      <c r="K107" s="69" t="s">
        <v>93</v>
      </c>
      <c r="L107" s="72">
        <f>L81+L86+L91+L96+L101</f>
        <v>0</v>
      </c>
      <c r="M107" s="12"/>
      <c r="N107" s="2"/>
      <c r="O107" s="2"/>
      <c r="P107" s="2"/>
      <c r="Q107" s="2"/>
    </row>
    <row r="108" ht="40" customHeight="1">
      <c r="A108" s="9"/>
      <c r="B108" s="73" t="s">
        <v>120</v>
      </c>
      <c r="C108" s="1"/>
      <c r="D108" s="1"/>
      <c r="E108" s="1"/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>
      <c r="A109" s="9"/>
      <c r="B109" s="44">
        <v>14</v>
      </c>
      <c r="C109" s="45" t="s">
        <v>121</v>
      </c>
      <c r="D109" s="45"/>
      <c r="E109" s="45" t="s">
        <v>122</v>
      </c>
      <c r="F109" s="45" t="s">
        <v>3</v>
      </c>
      <c r="G109" s="46" t="s">
        <v>123</v>
      </c>
      <c r="H109" s="47">
        <v>108</v>
      </c>
      <c r="I109" s="25">
        <f>ROUND(0,2)</f>
        <v>0</v>
      </c>
      <c r="J109" s="48">
        <f>ROUND(I109*H109,2)</f>
        <v>0</v>
      </c>
      <c r="K109" s="49">
        <v>0.20999999999999999</v>
      </c>
      <c r="L109" s="50">
        <f>IF(ISNUMBER(K109),ROUND(J109*(K109+1),2),0)</f>
        <v>0</v>
      </c>
      <c r="M109" s="12"/>
      <c r="N109" s="2"/>
      <c r="O109" s="2"/>
      <c r="P109" s="2"/>
      <c r="Q109" s="3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1" t="s">
        <v>48</v>
      </c>
      <c r="C110" s="1"/>
      <c r="D110" s="1"/>
      <c r="E110" s="52" t="s">
        <v>124</v>
      </c>
      <c r="F110" s="1"/>
      <c r="G110" s="1"/>
      <c r="H110" s="43"/>
      <c r="I110" s="1"/>
      <c r="J110" s="43"/>
      <c r="K110" s="1"/>
      <c r="L110" s="1"/>
      <c r="M110" s="12"/>
      <c r="N110" s="2"/>
      <c r="O110" s="2"/>
      <c r="P110" s="2"/>
      <c r="Q110" s="2"/>
    </row>
    <row r="111">
      <c r="A111" s="9"/>
      <c r="B111" s="51" t="s">
        <v>50</v>
      </c>
      <c r="C111" s="1"/>
      <c r="D111" s="1"/>
      <c r="E111" s="52" t="s">
        <v>125</v>
      </c>
      <c r="F111" s="1"/>
      <c r="G111" s="1"/>
      <c r="H111" s="43"/>
      <c r="I111" s="1"/>
      <c r="J111" s="43"/>
      <c r="K111" s="1"/>
      <c r="L111" s="1"/>
      <c r="M111" s="12"/>
      <c r="N111" s="2"/>
      <c r="O111" s="2"/>
      <c r="P111" s="2"/>
      <c r="Q111" s="2"/>
    </row>
    <row r="112">
      <c r="A112" s="9"/>
      <c r="B112" s="51" t="s">
        <v>52</v>
      </c>
      <c r="C112" s="1"/>
      <c r="D112" s="1"/>
      <c r="E112" s="52" t="s">
        <v>126</v>
      </c>
      <c r="F112" s="1"/>
      <c r="G112" s="1"/>
      <c r="H112" s="43"/>
      <c r="I112" s="1"/>
      <c r="J112" s="43"/>
      <c r="K112" s="1"/>
      <c r="L112" s="1"/>
      <c r="M112" s="12"/>
      <c r="N112" s="2"/>
      <c r="O112" s="2"/>
      <c r="P112" s="2"/>
      <c r="Q112" s="2"/>
    </row>
    <row r="113" thickBot="1">
      <c r="A113" s="9"/>
      <c r="B113" s="53" t="s">
        <v>54</v>
      </c>
      <c r="C113" s="54"/>
      <c r="D113" s="54"/>
      <c r="E113" s="55" t="s">
        <v>55</v>
      </c>
      <c r="F113" s="54"/>
      <c r="G113" s="54"/>
      <c r="H113" s="56"/>
      <c r="I113" s="54"/>
      <c r="J113" s="56"/>
      <c r="K113" s="54"/>
      <c r="L113" s="54"/>
      <c r="M113" s="12"/>
      <c r="N113" s="2"/>
      <c r="O113" s="2"/>
      <c r="P113" s="2"/>
      <c r="Q113" s="2"/>
    </row>
    <row r="114" thickTop="1">
      <c r="A114" s="9"/>
      <c r="B114" s="44">
        <v>15</v>
      </c>
      <c r="C114" s="45" t="s">
        <v>127</v>
      </c>
      <c r="D114" s="45"/>
      <c r="E114" s="45" t="s">
        <v>128</v>
      </c>
      <c r="F114" s="45" t="s">
        <v>3</v>
      </c>
      <c r="G114" s="46" t="s">
        <v>85</v>
      </c>
      <c r="H114" s="57">
        <v>318</v>
      </c>
      <c r="I114" s="58">
        <f>ROUND(0,2)</f>
        <v>0</v>
      </c>
      <c r="J114" s="59">
        <f>ROUND(I114*H114,2)</f>
        <v>0</v>
      </c>
      <c r="K114" s="60">
        <v>0.20999999999999999</v>
      </c>
      <c r="L114" s="61">
        <f>IF(ISNUMBER(K114),ROUND(J114*(K114+1),2),0)</f>
        <v>0</v>
      </c>
      <c r="M114" s="12"/>
      <c r="N114" s="2"/>
      <c r="O114" s="2"/>
      <c r="P114" s="2"/>
      <c r="Q114" s="3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51" t="s">
        <v>48</v>
      </c>
      <c r="C115" s="1"/>
      <c r="D115" s="1"/>
      <c r="E115" s="52" t="s">
        <v>129</v>
      </c>
      <c r="F115" s="1"/>
      <c r="G115" s="1"/>
      <c r="H115" s="43"/>
      <c r="I115" s="1"/>
      <c r="J115" s="43"/>
      <c r="K115" s="1"/>
      <c r="L115" s="1"/>
      <c r="M115" s="12"/>
      <c r="N115" s="2"/>
      <c r="O115" s="2"/>
      <c r="P115" s="2"/>
      <c r="Q115" s="2"/>
    </row>
    <row r="116">
      <c r="A116" s="9"/>
      <c r="B116" s="51" t="s">
        <v>50</v>
      </c>
      <c r="C116" s="1"/>
      <c r="D116" s="1"/>
      <c r="E116" s="52" t="s">
        <v>130</v>
      </c>
      <c r="F116" s="1"/>
      <c r="G116" s="1"/>
      <c r="H116" s="43"/>
      <c r="I116" s="1"/>
      <c r="J116" s="43"/>
      <c r="K116" s="1"/>
      <c r="L116" s="1"/>
      <c r="M116" s="12"/>
      <c r="N116" s="2"/>
      <c r="O116" s="2"/>
      <c r="P116" s="2"/>
      <c r="Q116" s="2"/>
    </row>
    <row r="117">
      <c r="A117" s="9"/>
      <c r="B117" s="51" t="s">
        <v>52</v>
      </c>
      <c r="C117" s="1"/>
      <c r="D117" s="1"/>
      <c r="E117" s="52" t="s">
        <v>131</v>
      </c>
      <c r="F117" s="1"/>
      <c r="G117" s="1"/>
      <c r="H117" s="43"/>
      <c r="I117" s="1"/>
      <c r="J117" s="43"/>
      <c r="K117" s="1"/>
      <c r="L117" s="1"/>
      <c r="M117" s="12"/>
      <c r="N117" s="2"/>
      <c r="O117" s="2"/>
      <c r="P117" s="2"/>
      <c r="Q117" s="2"/>
    </row>
    <row r="118" thickBot="1">
      <c r="A118" s="9"/>
      <c r="B118" s="53" t="s">
        <v>54</v>
      </c>
      <c r="C118" s="54"/>
      <c r="D118" s="54"/>
      <c r="E118" s="55" t="s">
        <v>55</v>
      </c>
      <c r="F118" s="54"/>
      <c r="G118" s="54"/>
      <c r="H118" s="56"/>
      <c r="I118" s="54"/>
      <c r="J118" s="56"/>
      <c r="K118" s="54"/>
      <c r="L118" s="54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2">
        <v>2</v>
      </c>
      <c r="D119" s="1"/>
      <c r="E119" s="62" t="s">
        <v>30</v>
      </c>
      <c r="F119" s="1"/>
      <c r="G119" s="63" t="s">
        <v>88</v>
      </c>
      <c r="H119" s="64">
        <f>J109+J114</f>
        <v>0</v>
      </c>
      <c r="I119" s="63" t="s">
        <v>89</v>
      </c>
      <c r="J119" s="65">
        <f>(L119-H119)</f>
        <v>0</v>
      </c>
      <c r="K119" s="63" t="s">
        <v>90</v>
      </c>
      <c r="L119" s="66">
        <f>L109+L114</f>
        <v>0</v>
      </c>
      <c r="M119" s="12"/>
      <c r="N119" s="2"/>
      <c r="O119" s="2"/>
      <c r="P119" s="2"/>
      <c r="Q119" s="33">
        <f>0+Q109+Q114</f>
        <v>0</v>
      </c>
      <c r="R119" s="27">
        <f>0+R109+R114</f>
        <v>0</v>
      </c>
      <c r="S119" s="67">
        <f>Q119*(1+J119)+R119</f>
        <v>0</v>
      </c>
    </row>
    <row r="120" thickTop="1" thickBot="1" ht="25" customHeight="1">
      <c r="A120" s="9"/>
      <c r="B120" s="68"/>
      <c r="C120" s="68"/>
      <c r="D120" s="68"/>
      <c r="E120" s="68"/>
      <c r="F120" s="68"/>
      <c r="G120" s="69" t="s">
        <v>91</v>
      </c>
      <c r="H120" s="70">
        <f>J109+J114</f>
        <v>0</v>
      </c>
      <c r="I120" s="69" t="s">
        <v>92</v>
      </c>
      <c r="J120" s="71">
        <f>0+J119</f>
        <v>0</v>
      </c>
      <c r="K120" s="69" t="s">
        <v>93</v>
      </c>
      <c r="L120" s="72">
        <f>L109+L114</f>
        <v>0</v>
      </c>
      <c r="M120" s="12"/>
      <c r="N120" s="2"/>
      <c r="O120" s="2"/>
      <c r="P120" s="2"/>
      <c r="Q120" s="2"/>
    </row>
    <row r="121" ht="40" customHeight="1">
      <c r="A121" s="9"/>
      <c r="B121" s="73" t="s">
        <v>132</v>
      </c>
      <c r="C121" s="1"/>
      <c r="D121" s="1"/>
      <c r="E121" s="1"/>
      <c r="F121" s="1"/>
      <c r="G121" s="1"/>
      <c r="H121" s="43"/>
      <c r="I121" s="1"/>
      <c r="J121" s="43"/>
      <c r="K121" s="1"/>
      <c r="L121" s="1"/>
      <c r="M121" s="12"/>
      <c r="N121" s="2"/>
      <c r="O121" s="2"/>
      <c r="P121" s="2"/>
      <c r="Q121" s="2"/>
    </row>
    <row r="122">
      <c r="A122" s="9"/>
      <c r="B122" s="44">
        <v>16</v>
      </c>
      <c r="C122" s="45" t="s">
        <v>133</v>
      </c>
      <c r="D122" s="45"/>
      <c r="E122" s="45" t="s">
        <v>134</v>
      </c>
      <c r="F122" s="45" t="s">
        <v>3</v>
      </c>
      <c r="G122" s="46" t="s">
        <v>97</v>
      </c>
      <c r="H122" s="47">
        <v>67.25</v>
      </c>
      <c r="I122" s="25">
        <f>ROUND(0,2)</f>
        <v>0</v>
      </c>
      <c r="J122" s="48">
        <f>ROUND(I122*H122,2)</f>
        <v>0</v>
      </c>
      <c r="K122" s="49">
        <v>0.20999999999999999</v>
      </c>
      <c r="L122" s="50">
        <f>IF(ISNUMBER(K122),ROUND(J122*(K122+1),2),0)</f>
        <v>0</v>
      </c>
      <c r="M122" s="12"/>
      <c r="N122" s="2"/>
      <c r="O122" s="2"/>
      <c r="P122" s="2"/>
      <c r="Q122" s="33">
        <f>IF(ISNUMBER(K122),IF(H122&gt;0,IF(I122&gt;0,J122,0),0),0)</f>
        <v>0</v>
      </c>
      <c r="R122" s="27">
        <f>IF(ISNUMBER(K122)=FALSE,J122,0)</f>
        <v>0</v>
      </c>
    </row>
    <row r="123">
      <c r="A123" s="9"/>
      <c r="B123" s="51" t="s">
        <v>48</v>
      </c>
      <c r="C123" s="1"/>
      <c r="D123" s="1"/>
      <c r="E123" s="52" t="s">
        <v>135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>
      <c r="A124" s="9"/>
      <c r="B124" s="51" t="s">
        <v>50</v>
      </c>
      <c r="C124" s="1"/>
      <c r="D124" s="1"/>
      <c r="E124" s="52" t="s">
        <v>136</v>
      </c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>
      <c r="A125" s="9"/>
      <c r="B125" s="51" t="s">
        <v>52</v>
      </c>
      <c r="C125" s="1"/>
      <c r="D125" s="1"/>
      <c r="E125" s="52" t="s">
        <v>137</v>
      </c>
      <c r="F125" s="1"/>
      <c r="G125" s="1"/>
      <c r="H125" s="43"/>
      <c r="I125" s="1"/>
      <c r="J125" s="43"/>
      <c r="K125" s="1"/>
      <c r="L125" s="1"/>
      <c r="M125" s="12"/>
      <c r="N125" s="2"/>
      <c r="O125" s="2"/>
      <c r="P125" s="2"/>
      <c r="Q125" s="2"/>
    </row>
    <row r="126" thickBot="1">
      <c r="A126" s="9"/>
      <c r="B126" s="53" t="s">
        <v>54</v>
      </c>
      <c r="C126" s="54"/>
      <c r="D126" s="54"/>
      <c r="E126" s="55" t="s">
        <v>55</v>
      </c>
      <c r="F126" s="54"/>
      <c r="G126" s="54"/>
      <c r="H126" s="56"/>
      <c r="I126" s="54"/>
      <c r="J126" s="56"/>
      <c r="K126" s="54"/>
      <c r="L126" s="54"/>
      <c r="M126" s="12"/>
      <c r="N126" s="2"/>
      <c r="O126" s="2"/>
      <c r="P126" s="2"/>
      <c r="Q126" s="2"/>
    </row>
    <row r="127" thickTop="1">
      <c r="A127" s="9"/>
      <c r="B127" s="44">
        <v>17</v>
      </c>
      <c r="C127" s="45" t="s">
        <v>138</v>
      </c>
      <c r="D127" s="45"/>
      <c r="E127" s="45" t="s">
        <v>139</v>
      </c>
      <c r="F127" s="45" t="s">
        <v>3</v>
      </c>
      <c r="G127" s="46" t="s">
        <v>47</v>
      </c>
      <c r="H127" s="57">
        <v>5.5129999999999999</v>
      </c>
      <c r="I127" s="58">
        <f>ROUND(0,2)</f>
        <v>0</v>
      </c>
      <c r="J127" s="59">
        <f>ROUND(I127*H127,2)</f>
        <v>0</v>
      </c>
      <c r="K127" s="60">
        <v>0.20999999999999999</v>
      </c>
      <c r="L127" s="61">
        <f>IF(ISNUMBER(K127),ROUND(J127*(K127+1),2),0)</f>
        <v>0</v>
      </c>
      <c r="M127" s="12"/>
      <c r="N127" s="2"/>
      <c r="O127" s="2"/>
      <c r="P127" s="2"/>
      <c r="Q127" s="33">
        <f>IF(ISNUMBER(K127),IF(H127&gt;0,IF(I127&gt;0,J127,0),0),0)</f>
        <v>0</v>
      </c>
      <c r="R127" s="27">
        <f>IF(ISNUMBER(K127)=FALSE,J127,0)</f>
        <v>0</v>
      </c>
    </row>
    <row r="128">
      <c r="A128" s="9"/>
      <c r="B128" s="51" t="s">
        <v>48</v>
      </c>
      <c r="C128" s="1"/>
      <c r="D128" s="1"/>
      <c r="E128" s="52" t="s">
        <v>140</v>
      </c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>
      <c r="A129" s="9"/>
      <c r="B129" s="51" t="s">
        <v>50</v>
      </c>
      <c r="C129" s="1"/>
      <c r="D129" s="1"/>
      <c r="E129" s="52" t="s">
        <v>141</v>
      </c>
      <c r="F129" s="1"/>
      <c r="G129" s="1"/>
      <c r="H129" s="43"/>
      <c r="I129" s="1"/>
      <c r="J129" s="43"/>
      <c r="K129" s="1"/>
      <c r="L129" s="1"/>
      <c r="M129" s="12"/>
      <c r="N129" s="2"/>
      <c r="O129" s="2"/>
      <c r="P129" s="2"/>
      <c r="Q129" s="2"/>
    </row>
    <row r="130">
      <c r="A130" s="9"/>
      <c r="B130" s="51" t="s">
        <v>52</v>
      </c>
      <c r="C130" s="1"/>
      <c r="D130" s="1"/>
      <c r="E130" s="52" t="s">
        <v>142</v>
      </c>
      <c r="F130" s="1"/>
      <c r="G130" s="1"/>
      <c r="H130" s="43"/>
      <c r="I130" s="1"/>
      <c r="J130" s="43"/>
      <c r="K130" s="1"/>
      <c r="L130" s="1"/>
      <c r="M130" s="12"/>
      <c r="N130" s="2"/>
      <c r="O130" s="2"/>
      <c r="P130" s="2"/>
      <c r="Q130" s="2"/>
    </row>
    <row r="131" thickBot="1">
      <c r="A131" s="9"/>
      <c r="B131" s="53" t="s">
        <v>54</v>
      </c>
      <c r="C131" s="54"/>
      <c r="D131" s="54"/>
      <c r="E131" s="55" t="s">
        <v>55</v>
      </c>
      <c r="F131" s="54"/>
      <c r="G131" s="54"/>
      <c r="H131" s="56"/>
      <c r="I131" s="54"/>
      <c r="J131" s="56"/>
      <c r="K131" s="54"/>
      <c r="L131" s="54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2">
        <v>3</v>
      </c>
      <c r="D132" s="1"/>
      <c r="E132" s="62" t="s">
        <v>31</v>
      </c>
      <c r="F132" s="1"/>
      <c r="G132" s="63" t="s">
        <v>88</v>
      </c>
      <c r="H132" s="64">
        <f>J122+J127</f>
        <v>0</v>
      </c>
      <c r="I132" s="63" t="s">
        <v>89</v>
      </c>
      <c r="J132" s="65">
        <f>(L132-H132)</f>
        <v>0</v>
      </c>
      <c r="K132" s="63" t="s">
        <v>90</v>
      </c>
      <c r="L132" s="66">
        <f>L122+L127</f>
        <v>0</v>
      </c>
      <c r="M132" s="12"/>
      <c r="N132" s="2"/>
      <c r="O132" s="2"/>
      <c r="P132" s="2"/>
      <c r="Q132" s="33">
        <f>0+Q122+Q127</f>
        <v>0</v>
      </c>
      <c r="R132" s="27">
        <f>0+R122+R127</f>
        <v>0</v>
      </c>
      <c r="S132" s="67">
        <f>Q132*(1+J132)+R132</f>
        <v>0</v>
      </c>
    </row>
    <row r="133" thickTop="1" thickBot="1" ht="25" customHeight="1">
      <c r="A133" s="9"/>
      <c r="B133" s="68"/>
      <c r="C133" s="68"/>
      <c r="D133" s="68"/>
      <c r="E133" s="68"/>
      <c r="F133" s="68"/>
      <c r="G133" s="69" t="s">
        <v>91</v>
      </c>
      <c r="H133" s="70">
        <f>J122+J127</f>
        <v>0</v>
      </c>
      <c r="I133" s="69" t="s">
        <v>92</v>
      </c>
      <c r="J133" s="71">
        <f>0+J132</f>
        <v>0</v>
      </c>
      <c r="K133" s="69" t="s">
        <v>93</v>
      </c>
      <c r="L133" s="72">
        <f>L122+L127</f>
        <v>0</v>
      </c>
      <c r="M133" s="12"/>
      <c r="N133" s="2"/>
      <c r="O133" s="2"/>
      <c r="P133" s="2"/>
      <c r="Q133" s="2"/>
    </row>
    <row r="134" ht="40" customHeight="1">
      <c r="A134" s="9"/>
      <c r="B134" s="73" t="s">
        <v>143</v>
      </c>
      <c r="C134" s="1"/>
      <c r="D134" s="1"/>
      <c r="E134" s="1"/>
      <c r="F134" s="1"/>
      <c r="G134" s="1"/>
      <c r="H134" s="43"/>
      <c r="I134" s="1"/>
      <c r="J134" s="43"/>
      <c r="K134" s="1"/>
      <c r="L134" s="1"/>
      <c r="M134" s="12"/>
      <c r="N134" s="2"/>
      <c r="O134" s="2"/>
      <c r="P134" s="2"/>
      <c r="Q134" s="2"/>
    </row>
    <row r="135">
      <c r="A135" s="9"/>
      <c r="B135" s="44">
        <v>18</v>
      </c>
      <c r="C135" s="45" t="s">
        <v>144</v>
      </c>
      <c r="D135" s="45"/>
      <c r="E135" s="45" t="s">
        <v>145</v>
      </c>
      <c r="F135" s="45" t="s">
        <v>3</v>
      </c>
      <c r="G135" s="46" t="s">
        <v>97</v>
      </c>
      <c r="H135" s="47">
        <v>13</v>
      </c>
      <c r="I135" s="25">
        <f>ROUND(0,2)</f>
        <v>0</v>
      </c>
      <c r="J135" s="48">
        <f>ROUND(I135*H135,2)</f>
        <v>0</v>
      </c>
      <c r="K135" s="49">
        <v>0.20999999999999999</v>
      </c>
      <c r="L135" s="50">
        <f>IF(ISNUMBER(K135),ROUND(J135*(K135+1),2),0)</f>
        <v>0</v>
      </c>
      <c r="M135" s="12"/>
      <c r="N135" s="2"/>
      <c r="O135" s="2"/>
      <c r="P135" s="2"/>
      <c r="Q135" s="33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51" t="s">
        <v>48</v>
      </c>
      <c r="C136" s="1"/>
      <c r="D136" s="1"/>
      <c r="E136" s="52" t="s">
        <v>146</v>
      </c>
      <c r="F136" s="1"/>
      <c r="G136" s="1"/>
      <c r="H136" s="43"/>
      <c r="I136" s="1"/>
      <c r="J136" s="43"/>
      <c r="K136" s="1"/>
      <c r="L136" s="1"/>
      <c r="M136" s="12"/>
      <c r="N136" s="2"/>
      <c r="O136" s="2"/>
      <c r="P136" s="2"/>
      <c r="Q136" s="2"/>
    </row>
    <row r="137">
      <c r="A137" s="9"/>
      <c r="B137" s="51" t="s">
        <v>50</v>
      </c>
      <c r="C137" s="1"/>
      <c r="D137" s="1"/>
      <c r="E137" s="52" t="s">
        <v>99</v>
      </c>
      <c r="F137" s="1"/>
      <c r="G137" s="1"/>
      <c r="H137" s="43"/>
      <c r="I137" s="1"/>
      <c r="J137" s="43"/>
      <c r="K137" s="1"/>
      <c r="L137" s="1"/>
      <c r="M137" s="12"/>
      <c r="N137" s="2"/>
      <c r="O137" s="2"/>
      <c r="P137" s="2"/>
      <c r="Q137" s="2"/>
    </row>
    <row r="138">
      <c r="A138" s="9"/>
      <c r="B138" s="51" t="s">
        <v>52</v>
      </c>
      <c r="C138" s="1"/>
      <c r="D138" s="1"/>
      <c r="E138" s="52" t="s">
        <v>147</v>
      </c>
      <c r="F138" s="1"/>
      <c r="G138" s="1"/>
      <c r="H138" s="43"/>
      <c r="I138" s="1"/>
      <c r="J138" s="43"/>
      <c r="K138" s="1"/>
      <c r="L138" s="1"/>
      <c r="M138" s="12"/>
      <c r="N138" s="2"/>
      <c r="O138" s="2"/>
      <c r="P138" s="2"/>
      <c r="Q138" s="2"/>
    </row>
    <row r="139" thickBot="1">
      <c r="A139" s="9"/>
      <c r="B139" s="53" t="s">
        <v>54</v>
      </c>
      <c r="C139" s="54"/>
      <c r="D139" s="54"/>
      <c r="E139" s="55" t="s">
        <v>55</v>
      </c>
      <c r="F139" s="54"/>
      <c r="G139" s="54"/>
      <c r="H139" s="56"/>
      <c r="I139" s="54"/>
      <c r="J139" s="56"/>
      <c r="K139" s="54"/>
      <c r="L139" s="54"/>
      <c r="M139" s="12"/>
      <c r="N139" s="2"/>
      <c r="O139" s="2"/>
      <c r="P139" s="2"/>
      <c r="Q139" s="2"/>
    </row>
    <row r="140" thickTop="1" thickBot="1" ht="25" customHeight="1">
      <c r="A140" s="9"/>
      <c r="B140" s="1"/>
      <c r="C140" s="62">
        <v>4</v>
      </c>
      <c r="D140" s="1"/>
      <c r="E140" s="62" t="s">
        <v>32</v>
      </c>
      <c r="F140" s="1"/>
      <c r="G140" s="63" t="s">
        <v>88</v>
      </c>
      <c r="H140" s="64">
        <f>0+J135</f>
        <v>0</v>
      </c>
      <c r="I140" s="63" t="s">
        <v>89</v>
      </c>
      <c r="J140" s="65">
        <f>(L140-H140)</f>
        <v>0</v>
      </c>
      <c r="K140" s="63" t="s">
        <v>90</v>
      </c>
      <c r="L140" s="66">
        <f>0+L135</f>
        <v>0</v>
      </c>
      <c r="M140" s="12"/>
      <c r="N140" s="2"/>
      <c r="O140" s="2"/>
      <c r="P140" s="2"/>
      <c r="Q140" s="33">
        <f>0+Q135</f>
        <v>0</v>
      </c>
      <c r="R140" s="27">
        <f>0+R135</f>
        <v>0</v>
      </c>
      <c r="S140" s="67">
        <f>Q140*(1+J140)+R140</f>
        <v>0</v>
      </c>
    </row>
    <row r="141" thickTop="1" thickBot="1" ht="25" customHeight="1">
      <c r="A141" s="9"/>
      <c r="B141" s="68"/>
      <c r="C141" s="68"/>
      <c r="D141" s="68"/>
      <c r="E141" s="68"/>
      <c r="F141" s="68"/>
      <c r="G141" s="69" t="s">
        <v>91</v>
      </c>
      <c r="H141" s="70">
        <f>0+J135</f>
        <v>0</v>
      </c>
      <c r="I141" s="69" t="s">
        <v>92</v>
      </c>
      <c r="J141" s="71">
        <f>0+J140</f>
        <v>0</v>
      </c>
      <c r="K141" s="69" t="s">
        <v>93</v>
      </c>
      <c r="L141" s="72">
        <f>0+L135</f>
        <v>0</v>
      </c>
      <c r="M141" s="12"/>
      <c r="N141" s="2"/>
      <c r="O141" s="2"/>
      <c r="P141" s="2"/>
      <c r="Q141" s="2"/>
    </row>
    <row r="142" ht="40" customHeight="1">
      <c r="A142" s="9"/>
      <c r="B142" s="73" t="s">
        <v>148</v>
      </c>
      <c r="C142" s="1"/>
      <c r="D142" s="1"/>
      <c r="E142" s="1"/>
      <c r="F142" s="1"/>
      <c r="G142" s="1"/>
      <c r="H142" s="43"/>
      <c r="I142" s="1"/>
      <c r="J142" s="43"/>
      <c r="K142" s="1"/>
      <c r="L142" s="1"/>
      <c r="M142" s="12"/>
      <c r="N142" s="2"/>
      <c r="O142" s="2"/>
      <c r="P142" s="2"/>
      <c r="Q142" s="2"/>
    </row>
    <row r="143">
      <c r="A143" s="9"/>
      <c r="B143" s="44">
        <v>19</v>
      </c>
      <c r="C143" s="45" t="s">
        <v>149</v>
      </c>
      <c r="D143" s="45"/>
      <c r="E143" s="45" t="s">
        <v>150</v>
      </c>
      <c r="F143" s="45" t="s">
        <v>3</v>
      </c>
      <c r="G143" s="46" t="s">
        <v>151</v>
      </c>
      <c r="H143" s="47">
        <v>205.512</v>
      </c>
      <c r="I143" s="25">
        <f>ROUND(0,2)</f>
        <v>0</v>
      </c>
      <c r="J143" s="48">
        <f>ROUND(I143*H143,2)</f>
        <v>0</v>
      </c>
      <c r="K143" s="49">
        <v>0.20999999999999999</v>
      </c>
      <c r="L143" s="50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51" t="s">
        <v>48</v>
      </c>
      <c r="C144" s="1"/>
      <c r="D144" s="1"/>
      <c r="E144" s="52" t="s">
        <v>152</v>
      </c>
      <c r="F144" s="1"/>
      <c r="G144" s="1"/>
      <c r="H144" s="43"/>
      <c r="I144" s="1"/>
      <c r="J144" s="43"/>
      <c r="K144" s="1"/>
      <c r="L144" s="1"/>
      <c r="M144" s="12"/>
      <c r="N144" s="2"/>
      <c r="O144" s="2"/>
      <c r="P144" s="2"/>
      <c r="Q144" s="2"/>
    </row>
    <row r="145">
      <c r="A145" s="9"/>
      <c r="B145" s="51" t="s">
        <v>50</v>
      </c>
      <c r="C145" s="1"/>
      <c r="D145" s="1"/>
      <c r="E145" s="52" t="s">
        <v>153</v>
      </c>
      <c r="F145" s="1"/>
      <c r="G145" s="1"/>
      <c r="H145" s="43"/>
      <c r="I145" s="1"/>
      <c r="J145" s="43"/>
      <c r="K145" s="1"/>
      <c r="L145" s="1"/>
      <c r="M145" s="12"/>
      <c r="N145" s="2"/>
      <c r="O145" s="2"/>
      <c r="P145" s="2"/>
      <c r="Q145" s="2"/>
    </row>
    <row r="146">
      <c r="A146" s="9"/>
      <c r="B146" s="51" t="s">
        <v>52</v>
      </c>
      <c r="C146" s="1"/>
      <c r="D146" s="1"/>
      <c r="E146" s="52" t="s">
        <v>154</v>
      </c>
      <c r="F146" s="1"/>
      <c r="G146" s="1"/>
      <c r="H146" s="43"/>
      <c r="I146" s="1"/>
      <c r="J146" s="43"/>
      <c r="K146" s="1"/>
      <c r="L146" s="1"/>
      <c r="M146" s="12"/>
      <c r="N146" s="2"/>
      <c r="O146" s="2"/>
      <c r="P146" s="2"/>
      <c r="Q146" s="2"/>
    </row>
    <row r="147" thickBot="1">
      <c r="A147" s="9"/>
      <c r="B147" s="53" t="s">
        <v>54</v>
      </c>
      <c r="C147" s="54"/>
      <c r="D147" s="54"/>
      <c r="E147" s="55" t="s">
        <v>55</v>
      </c>
      <c r="F147" s="54"/>
      <c r="G147" s="54"/>
      <c r="H147" s="56"/>
      <c r="I147" s="54"/>
      <c r="J147" s="56"/>
      <c r="K147" s="54"/>
      <c r="L147" s="54"/>
      <c r="M147" s="12"/>
      <c r="N147" s="2"/>
      <c r="O147" s="2"/>
      <c r="P147" s="2"/>
      <c r="Q147" s="2"/>
    </row>
    <row r="148" thickTop="1">
      <c r="A148" s="9"/>
      <c r="B148" s="44">
        <v>20</v>
      </c>
      <c r="C148" s="45" t="s">
        <v>155</v>
      </c>
      <c r="D148" s="45"/>
      <c r="E148" s="45" t="s">
        <v>156</v>
      </c>
      <c r="F148" s="45" t="s">
        <v>3</v>
      </c>
      <c r="G148" s="46" t="s">
        <v>151</v>
      </c>
      <c r="H148" s="57">
        <v>81.647999999999996</v>
      </c>
      <c r="I148" s="58">
        <f>ROUND(0,2)</f>
        <v>0</v>
      </c>
      <c r="J148" s="59">
        <f>ROUND(I148*H148,2)</f>
        <v>0</v>
      </c>
      <c r="K148" s="60">
        <v>0.20999999999999999</v>
      </c>
      <c r="L148" s="61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51" t="s">
        <v>48</v>
      </c>
      <c r="C149" s="1"/>
      <c r="D149" s="1"/>
      <c r="E149" s="52" t="s">
        <v>157</v>
      </c>
      <c r="F149" s="1"/>
      <c r="G149" s="1"/>
      <c r="H149" s="43"/>
      <c r="I149" s="1"/>
      <c r="J149" s="43"/>
      <c r="K149" s="1"/>
      <c r="L149" s="1"/>
      <c r="M149" s="12"/>
      <c r="N149" s="2"/>
      <c r="O149" s="2"/>
      <c r="P149" s="2"/>
      <c r="Q149" s="2"/>
    </row>
    <row r="150">
      <c r="A150" s="9"/>
      <c r="B150" s="51" t="s">
        <v>50</v>
      </c>
      <c r="C150" s="1"/>
      <c r="D150" s="1"/>
      <c r="E150" s="52" t="s">
        <v>158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>
      <c r="A151" s="9"/>
      <c r="B151" s="51" t="s">
        <v>52</v>
      </c>
      <c r="C151" s="1"/>
      <c r="D151" s="1"/>
      <c r="E151" s="52" t="s">
        <v>154</v>
      </c>
      <c r="F151" s="1"/>
      <c r="G151" s="1"/>
      <c r="H151" s="43"/>
      <c r="I151" s="1"/>
      <c r="J151" s="43"/>
      <c r="K151" s="1"/>
      <c r="L151" s="1"/>
      <c r="M151" s="12"/>
      <c r="N151" s="2"/>
      <c r="O151" s="2"/>
      <c r="P151" s="2"/>
      <c r="Q151" s="2"/>
    </row>
    <row r="152" thickBot="1">
      <c r="A152" s="9"/>
      <c r="B152" s="53" t="s">
        <v>54</v>
      </c>
      <c r="C152" s="54"/>
      <c r="D152" s="54"/>
      <c r="E152" s="55" t="s">
        <v>55</v>
      </c>
      <c r="F152" s="54"/>
      <c r="G152" s="54"/>
      <c r="H152" s="56"/>
      <c r="I152" s="54"/>
      <c r="J152" s="56"/>
      <c r="K152" s="54"/>
      <c r="L152" s="54"/>
      <c r="M152" s="12"/>
      <c r="N152" s="2"/>
      <c r="O152" s="2"/>
      <c r="P152" s="2"/>
      <c r="Q152" s="2"/>
    </row>
    <row r="153" thickTop="1" thickBot="1" ht="25" customHeight="1">
      <c r="A153" s="9"/>
      <c r="B153" s="1"/>
      <c r="C153" s="62">
        <v>6</v>
      </c>
      <c r="D153" s="1"/>
      <c r="E153" s="62" t="s">
        <v>33</v>
      </c>
      <c r="F153" s="1"/>
      <c r="G153" s="63" t="s">
        <v>88</v>
      </c>
      <c r="H153" s="64">
        <f>J143+J148</f>
        <v>0</v>
      </c>
      <c r="I153" s="63" t="s">
        <v>89</v>
      </c>
      <c r="J153" s="65">
        <f>(L153-H153)</f>
        <v>0</v>
      </c>
      <c r="K153" s="63" t="s">
        <v>90</v>
      </c>
      <c r="L153" s="66">
        <f>L143+L148</f>
        <v>0</v>
      </c>
      <c r="M153" s="12"/>
      <c r="N153" s="2"/>
      <c r="O153" s="2"/>
      <c r="P153" s="2"/>
      <c r="Q153" s="33">
        <f>0+Q143+Q148</f>
        <v>0</v>
      </c>
      <c r="R153" s="27">
        <f>0+R143+R148</f>
        <v>0</v>
      </c>
      <c r="S153" s="67">
        <f>Q153*(1+J153)+R153</f>
        <v>0</v>
      </c>
    </row>
    <row r="154" thickTop="1" thickBot="1" ht="25" customHeight="1">
      <c r="A154" s="9"/>
      <c r="B154" s="68"/>
      <c r="C154" s="68"/>
      <c r="D154" s="68"/>
      <c r="E154" s="68"/>
      <c r="F154" s="68"/>
      <c r="G154" s="69" t="s">
        <v>91</v>
      </c>
      <c r="H154" s="70">
        <f>J143+J148</f>
        <v>0</v>
      </c>
      <c r="I154" s="69" t="s">
        <v>92</v>
      </c>
      <c r="J154" s="71">
        <f>0+J153</f>
        <v>0</v>
      </c>
      <c r="K154" s="69" t="s">
        <v>93</v>
      </c>
      <c r="L154" s="72">
        <f>L143+L148</f>
        <v>0</v>
      </c>
      <c r="M154" s="12"/>
      <c r="N154" s="2"/>
      <c r="O154" s="2"/>
      <c r="P154" s="2"/>
      <c r="Q154" s="2"/>
    </row>
    <row r="155" ht="40" customHeight="1">
      <c r="A155" s="9"/>
      <c r="B155" s="73" t="s">
        <v>159</v>
      </c>
      <c r="C155" s="1"/>
      <c r="D155" s="1"/>
      <c r="E155" s="1"/>
      <c r="F155" s="1"/>
      <c r="G155" s="1"/>
      <c r="H155" s="43"/>
      <c r="I155" s="1"/>
      <c r="J155" s="43"/>
      <c r="K155" s="1"/>
      <c r="L155" s="1"/>
      <c r="M155" s="12"/>
      <c r="N155" s="2"/>
      <c r="O155" s="2"/>
      <c r="P155" s="2"/>
      <c r="Q155" s="2"/>
    </row>
    <row r="156">
      <c r="A156" s="9"/>
      <c r="B156" s="44">
        <v>21</v>
      </c>
      <c r="C156" s="45" t="s">
        <v>160</v>
      </c>
      <c r="D156" s="45"/>
      <c r="E156" s="45" t="s">
        <v>161</v>
      </c>
      <c r="F156" s="45" t="s">
        <v>3</v>
      </c>
      <c r="G156" s="46" t="s">
        <v>151</v>
      </c>
      <c r="H156" s="47">
        <v>351.16500000000002</v>
      </c>
      <c r="I156" s="25">
        <f>ROUND(0,2)</f>
        <v>0</v>
      </c>
      <c r="J156" s="48">
        <f>ROUND(I156*H156,2)</f>
        <v>0</v>
      </c>
      <c r="K156" s="49">
        <v>0.20999999999999999</v>
      </c>
      <c r="L156" s="50">
        <f>IF(ISNUMBER(K156),ROUND(J156*(K156+1),2),0)</f>
        <v>0</v>
      </c>
      <c r="M156" s="12"/>
      <c r="N156" s="2"/>
      <c r="O156" s="2"/>
      <c r="P156" s="2"/>
      <c r="Q156" s="33">
        <f>IF(ISNUMBER(K156),IF(H156&gt;0,IF(I156&gt;0,J156,0),0),0)</f>
        <v>0</v>
      </c>
      <c r="R156" s="27">
        <f>IF(ISNUMBER(K156)=FALSE,J156,0)</f>
        <v>0</v>
      </c>
    </row>
    <row r="157">
      <c r="A157" s="9"/>
      <c r="B157" s="51" t="s">
        <v>48</v>
      </c>
      <c r="C157" s="1"/>
      <c r="D157" s="1"/>
      <c r="E157" s="52" t="s">
        <v>162</v>
      </c>
      <c r="F157" s="1"/>
      <c r="G157" s="1"/>
      <c r="H157" s="43"/>
      <c r="I157" s="1"/>
      <c r="J157" s="43"/>
      <c r="K157" s="1"/>
      <c r="L157" s="1"/>
      <c r="M157" s="12"/>
      <c r="N157" s="2"/>
      <c r="O157" s="2"/>
      <c r="P157" s="2"/>
      <c r="Q157" s="2"/>
    </row>
    <row r="158">
      <c r="A158" s="9"/>
      <c r="B158" s="51" t="s">
        <v>50</v>
      </c>
      <c r="C158" s="1"/>
      <c r="D158" s="1"/>
      <c r="E158" s="52" t="s">
        <v>163</v>
      </c>
      <c r="F158" s="1"/>
      <c r="G158" s="1"/>
      <c r="H158" s="43"/>
      <c r="I158" s="1"/>
      <c r="J158" s="43"/>
      <c r="K158" s="1"/>
      <c r="L158" s="1"/>
      <c r="M158" s="12"/>
      <c r="N158" s="2"/>
      <c r="O158" s="2"/>
      <c r="P158" s="2"/>
      <c r="Q158" s="2"/>
    </row>
    <row r="159">
      <c r="A159" s="9"/>
      <c r="B159" s="51" t="s">
        <v>52</v>
      </c>
      <c r="C159" s="1"/>
      <c r="D159" s="1"/>
      <c r="E159" s="52" t="s">
        <v>164</v>
      </c>
      <c r="F159" s="1"/>
      <c r="G159" s="1"/>
      <c r="H159" s="43"/>
      <c r="I159" s="1"/>
      <c r="J159" s="43"/>
      <c r="K159" s="1"/>
      <c r="L159" s="1"/>
      <c r="M159" s="12"/>
      <c r="N159" s="2"/>
      <c r="O159" s="2"/>
      <c r="P159" s="2"/>
      <c r="Q159" s="2"/>
    </row>
    <row r="160" thickBot="1">
      <c r="A160" s="9"/>
      <c r="B160" s="53" t="s">
        <v>54</v>
      </c>
      <c r="C160" s="54"/>
      <c r="D160" s="54"/>
      <c r="E160" s="55" t="s">
        <v>55</v>
      </c>
      <c r="F160" s="54"/>
      <c r="G160" s="54"/>
      <c r="H160" s="56"/>
      <c r="I160" s="54"/>
      <c r="J160" s="56"/>
      <c r="K160" s="54"/>
      <c r="L160" s="54"/>
      <c r="M160" s="12"/>
      <c r="N160" s="2"/>
      <c r="O160" s="2"/>
      <c r="P160" s="2"/>
      <c r="Q160" s="2"/>
    </row>
    <row r="161" thickTop="1" thickBot="1" ht="25" customHeight="1">
      <c r="A161" s="9"/>
      <c r="B161" s="1"/>
      <c r="C161" s="62">
        <v>7</v>
      </c>
      <c r="D161" s="1"/>
      <c r="E161" s="62" t="s">
        <v>34</v>
      </c>
      <c r="F161" s="1"/>
      <c r="G161" s="63" t="s">
        <v>88</v>
      </c>
      <c r="H161" s="64">
        <f>0+J156</f>
        <v>0</v>
      </c>
      <c r="I161" s="63" t="s">
        <v>89</v>
      </c>
      <c r="J161" s="65">
        <f>(L161-H161)</f>
        <v>0</v>
      </c>
      <c r="K161" s="63" t="s">
        <v>90</v>
      </c>
      <c r="L161" s="66">
        <f>0+L156</f>
        <v>0</v>
      </c>
      <c r="M161" s="12"/>
      <c r="N161" s="2"/>
      <c r="O161" s="2"/>
      <c r="P161" s="2"/>
      <c r="Q161" s="33">
        <f>0+Q156</f>
        <v>0</v>
      </c>
      <c r="R161" s="27">
        <f>0+R156</f>
        <v>0</v>
      </c>
      <c r="S161" s="67">
        <f>Q161*(1+J161)+R161</f>
        <v>0</v>
      </c>
    </row>
    <row r="162" thickTop="1" thickBot="1" ht="25" customHeight="1">
      <c r="A162" s="9"/>
      <c r="B162" s="68"/>
      <c r="C162" s="68"/>
      <c r="D162" s="68"/>
      <c r="E162" s="68"/>
      <c r="F162" s="68"/>
      <c r="G162" s="69" t="s">
        <v>91</v>
      </c>
      <c r="H162" s="70">
        <f>0+J156</f>
        <v>0</v>
      </c>
      <c r="I162" s="69" t="s">
        <v>92</v>
      </c>
      <c r="J162" s="71">
        <f>0+J161</f>
        <v>0</v>
      </c>
      <c r="K162" s="69" t="s">
        <v>93</v>
      </c>
      <c r="L162" s="72">
        <f>0+L156</f>
        <v>0</v>
      </c>
      <c r="M162" s="12"/>
      <c r="N162" s="2"/>
      <c r="O162" s="2"/>
      <c r="P162" s="2"/>
      <c r="Q162" s="2"/>
    </row>
    <row r="163" ht="40" customHeight="1">
      <c r="A163" s="9"/>
      <c r="B163" s="73" t="s">
        <v>165</v>
      </c>
      <c r="C163" s="1"/>
      <c r="D163" s="1"/>
      <c r="E163" s="1"/>
      <c r="F163" s="1"/>
      <c r="G163" s="1"/>
      <c r="H163" s="43"/>
      <c r="I163" s="1"/>
      <c r="J163" s="43"/>
      <c r="K163" s="1"/>
      <c r="L163" s="1"/>
      <c r="M163" s="12"/>
      <c r="N163" s="2"/>
      <c r="O163" s="2"/>
      <c r="P163" s="2"/>
      <c r="Q163" s="2"/>
    </row>
    <row r="164">
      <c r="A164" s="9"/>
      <c r="B164" s="44">
        <v>22</v>
      </c>
      <c r="C164" s="45" t="s">
        <v>166</v>
      </c>
      <c r="D164" s="45"/>
      <c r="E164" s="45" t="s">
        <v>167</v>
      </c>
      <c r="F164" s="45" t="s">
        <v>3</v>
      </c>
      <c r="G164" s="46" t="s">
        <v>123</v>
      </c>
      <c r="H164" s="47">
        <v>80</v>
      </c>
      <c r="I164" s="25">
        <f>ROUND(0,2)</f>
        <v>0</v>
      </c>
      <c r="J164" s="48">
        <f>ROUND(I164*H164,2)</f>
        <v>0</v>
      </c>
      <c r="K164" s="49">
        <v>0.20999999999999999</v>
      </c>
      <c r="L164" s="50">
        <f>IF(ISNUMBER(K164),ROUND(J164*(K164+1),2),0)</f>
        <v>0</v>
      </c>
      <c r="M164" s="12"/>
      <c r="N164" s="2"/>
      <c r="O164" s="2"/>
      <c r="P164" s="2"/>
      <c r="Q164" s="33">
        <f>IF(ISNUMBER(K164),IF(H164&gt;0,IF(I164&gt;0,J164,0),0),0)</f>
        <v>0</v>
      </c>
      <c r="R164" s="27">
        <f>IF(ISNUMBER(K164)=FALSE,J164,0)</f>
        <v>0</v>
      </c>
    </row>
    <row r="165">
      <c r="A165" s="9"/>
      <c r="B165" s="51" t="s">
        <v>48</v>
      </c>
      <c r="C165" s="1"/>
      <c r="D165" s="1"/>
      <c r="E165" s="52" t="s">
        <v>168</v>
      </c>
      <c r="F165" s="1"/>
      <c r="G165" s="1"/>
      <c r="H165" s="43"/>
      <c r="I165" s="1"/>
      <c r="J165" s="43"/>
      <c r="K165" s="1"/>
      <c r="L165" s="1"/>
      <c r="M165" s="12"/>
      <c r="N165" s="2"/>
      <c r="O165" s="2"/>
      <c r="P165" s="2"/>
      <c r="Q165" s="2"/>
    </row>
    <row r="166">
      <c r="A166" s="9"/>
      <c r="B166" s="51" t="s">
        <v>50</v>
      </c>
      <c r="C166" s="1"/>
      <c r="D166" s="1"/>
      <c r="E166" s="52" t="s">
        <v>169</v>
      </c>
      <c r="F166" s="1"/>
      <c r="G166" s="1"/>
      <c r="H166" s="43"/>
      <c r="I166" s="1"/>
      <c r="J166" s="43"/>
      <c r="K166" s="1"/>
      <c r="L166" s="1"/>
      <c r="M166" s="12"/>
      <c r="N166" s="2"/>
      <c r="O166" s="2"/>
      <c r="P166" s="2"/>
      <c r="Q166" s="2"/>
    </row>
    <row r="167">
      <c r="A167" s="9"/>
      <c r="B167" s="51" t="s">
        <v>52</v>
      </c>
      <c r="C167" s="1"/>
      <c r="D167" s="1"/>
      <c r="E167" s="52" t="s">
        <v>170</v>
      </c>
      <c r="F167" s="1"/>
      <c r="G167" s="1"/>
      <c r="H167" s="43"/>
      <c r="I167" s="1"/>
      <c r="J167" s="43"/>
      <c r="K167" s="1"/>
      <c r="L167" s="1"/>
      <c r="M167" s="12"/>
      <c r="N167" s="2"/>
      <c r="O167" s="2"/>
      <c r="P167" s="2"/>
      <c r="Q167" s="2"/>
    </row>
    <row r="168" thickBot="1">
      <c r="A168" s="9"/>
      <c r="B168" s="53" t="s">
        <v>54</v>
      </c>
      <c r="C168" s="54"/>
      <c r="D168" s="54"/>
      <c r="E168" s="55" t="s">
        <v>55</v>
      </c>
      <c r="F168" s="54"/>
      <c r="G168" s="54"/>
      <c r="H168" s="56"/>
      <c r="I168" s="54"/>
      <c r="J168" s="56"/>
      <c r="K168" s="54"/>
      <c r="L168" s="54"/>
      <c r="M168" s="12"/>
      <c r="N168" s="2"/>
      <c r="O168" s="2"/>
      <c r="P168" s="2"/>
      <c r="Q168" s="2"/>
    </row>
    <row r="169" thickTop="1">
      <c r="A169" s="9"/>
      <c r="B169" s="44">
        <v>23</v>
      </c>
      <c r="C169" s="45" t="s">
        <v>171</v>
      </c>
      <c r="D169" s="45"/>
      <c r="E169" s="45" t="s">
        <v>172</v>
      </c>
      <c r="F169" s="45" t="s">
        <v>3</v>
      </c>
      <c r="G169" s="46" t="s">
        <v>123</v>
      </c>
      <c r="H169" s="57">
        <v>80</v>
      </c>
      <c r="I169" s="58">
        <f>ROUND(0,2)</f>
        <v>0</v>
      </c>
      <c r="J169" s="59">
        <f>ROUND(I169*H169,2)</f>
        <v>0</v>
      </c>
      <c r="K169" s="60">
        <v>0.20999999999999999</v>
      </c>
      <c r="L169" s="61">
        <f>IF(ISNUMBER(K169),ROUND(J169*(K169+1),2),0)</f>
        <v>0</v>
      </c>
      <c r="M169" s="12"/>
      <c r="N169" s="2"/>
      <c r="O169" s="2"/>
      <c r="P169" s="2"/>
      <c r="Q169" s="33">
        <f>IF(ISNUMBER(K169),IF(H169&gt;0,IF(I169&gt;0,J169,0),0),0)</f>
        <v>0</v>
      </c>
      <c r="R169" s="27">
        <f>IF(ISNUMBER(K169)=FALSE,J169,0)</f>
        <v>0</v>
      </c>
    </row>
    <row r="170">
      <c r="A170" s="9"/>
      <c r="B170" s="51" t="s">
        <v>48</v>
      </c>
      <c r="C170" s="1"/>
      <c r="D170" s="1"/>
      <c r="E170" s="52" t="s">
        <v>173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>
      <c r="A171" s="9"/>
      <c r="B171" s="51" t="s">
        <v>50</v>
      </c>
      <c r="C171" s="1"/>
      <c r="D171" s="1"/>
      <c r="E171" s="52" t="s">
        <v>169</v>
      </c>
      <c r="F171" s="1"/>
      <c r="G171" s="1"/>
      <c r="H171" s="43"/>
      <c r="I171" s="1"/>
      <c r="J171" s="43"/>
      <c r="K171" s="1"/>
      <c r="L171" s="1"/>
      <c r="M171" s="12"/>
      <c r="N171" s="2"/>
      <c r="O171" s="2"/>
      <c r="P171" s="2"/>
      <c r="Q171" s="2"/>
    </row>
    <row r="172">
      <c r="A172" s="9"/>
      <c r="B172" s="51" t="s">
        <v>52</v>
      </c>
      <c r="C172" s="1"/>
      <c r="D172" s="1"/>
      <c r="E172" s="52" t="s">
        <v>174</v>
      </c>
      <c r="F172" s="1"/>
      <c r="G172" s="1"/>
      <c r="H172" s="43"/>
      <c r="I172" s="1"/>
      <c r="J172" s="43"/>
      <c r="K172" s="1"/>
      <c r="L172" s="1"/>
      <c r="M172" s="12"/>
      <c r="N172" s="2"/>
      <c r="O172" s="2"/>
      <c r="P172" s="2"/>
      <c r="Q172" s="2"/>
    </row>
    <row r="173" thickBot="1">
      <c r="A173" s="9"/>
      <c r="B173" s="53" t="s">
        <v>54</v>
      </c>
      <c r="C173" s="54"/>
      <c r="D173" s="54"/>
      <c r="E173" s="55" t="s">
        <v>55</v>
      </c>
      <c r="F173" s="54"/>
      <c r="G173" s="54"/>
      <c r="H173" s="56"/>
      <c r="I173" s="54"/>
      <c r="J173" s="56"/>
      <c r="K173" s="54"/>
      <c r="L173" s="54"/>
      <c r="M173" s="12"/>
      <c r="N173" s="2"/>
      <c r="O173" s="2"/>
      <c r="P173" s="2"/>
      <c r="Q173" s="2"/>
    </row>
    <row r="174" thickTop="1">
      <c r="A174" s="9"/>
      <c r="B174" s="44">
        <v>24</v>
      </c>
      <c r="C174" s="45" t="s">
        <v>175</v>
      </c>
      <c r="D174" s="45"/>
      <c r="E174" s="45" t="s">
        <v>176</v>
      </c>
      <c r="F174" s="45" t="s">
        <v>3</v>
      </c>
      <c r="G174" s="46" t="s">
        <v>151</v>
      </c>
      <c r="H174" s="57">
        <v>287.16000000000003</v>
      </c>
      <c r="I174" s="58">
        <f>ROUND(0,2)</f>
        <v>0</v>
      </c>
      <c r="J174" s="59">
        <f>ROUND(I174*H174,2)</f>
        <v>0</v>
      </c>
      <c r="K174" s="60">
        <v>0.20999999999999999</v>
      </c>
      <c r="L174" s="61">
        <f>IF(ISNUMBER(K174),ROUND(J174*(K174+1),2),0)</f>
        <v>0</v>
      </c>
      <c r="M174" s="12"/>
      <c r="N174" s="2"/>
      <c r="O174" s="2"/>
      <c r="P174" s="2"/>
      <c r="Q174" s="33">
        <f>IF(ISNUMBER(K174),IF(H174&gt;0,IF(I174&gt;0,J174,0),0),0)</f>
        <v>0</v>
      </c>
      <c r="R174" s="27">
        <f>IF(ISNUMBER(K174)=FALSE,J174,0)</f>
        <v>0</v>
      </c>
    </row>
    <row r="175">
      <c r="A175" s="9"/>
      <c r="B175" s="51" t="s">
        <v>48</v>
      </c>
      <c r="C175" s="1"/>
      <c r="D175" s="1"/>
      <c r="E175" s="52" t="s">
        <v>177</v>
      </c>
      <c r="F175" s="1"/>
      <c r="G175" s="1"/>
      <c r="H175" s="43"/>
      <c r="I175" s="1"/>
      <c r="J175" s="43"/>
      <c r="K175" s="1"/>
      <c r="L175" s="1"/>
      <c r="M175" s="12"/>
      <c r="N175" s="2"/>
      <c r="O175" s="2"/>
      <c r="P175" s="2"/>
      <c r="Q175" s="2"/>
    </row>
    <row r="176">
      <c r="A176" s="9"/>
      <c r="B176" s="51" t="s">
        <v>50</v>
      </c>
      <c r="C176" s="1"/>
      <c r="D176" s="1"/>
      <c r="E176" s="52" t="s">
        <v>178</v>
      </c>
      <c r="F176" s="1"/>
      <c r="G176" s="1"/>
      <c r="H176" s="43"/>
      <c r="I176" s="1"/>
      <c r="J176" s="43"/>
      <c r="K176" s="1"/>
      <c r="L176" s="1"/>
      <c r="M176" s="12"/>
      <c r="N176" s="2"/>
      <c r="O176" s="2"/>
      <c r="P176" s="2"/>
      <c r="Q176" s="2"/>
    </row>
    <row r="177">
      <c r="A177" s="9"/>
      <c r="B177" s="51" t="s">
        <v>52</v>
      </c>
      <c r="C177" s="1"/>
      <c r="D177" s="1"/>
      <c r="E177" s="52" t="s">
        <v>179</v>
      </c>
      <c r="F177" s="1"/>
      <c r="G177" s="1"/>
      <c r="H177" s="43"/>
      <c r="I177" s="1"/>
      <c r="J177" s="43"/>
      <c r="K177" s="1"/>
      <c r="L177" s="1"/>
      <c r="M177" s="12"/>
      <c r="N177" s="2"/>
      <c r="O177" s="2"/>
      <c r="P177" s="2"/>
      <c r="Q177" s="2"/>
    </row>
    <row r="178" thickBot="1">
      <c r="A178" s="9"/>
      <c r="B178" s="53" t="s">
        <v>54</v>
      </c>
      <c r="C178" s="54"/>
      <c r="D178" s="54"/>
      <c r="E178" s="55" t="s">
        <v>55</v>
      </c>
      <c r="F178" s="54"/>
      <c r="G178" s="54"/>
      <c r="H178" s="56"/>
      <c r="I178" s="54"/>
      <c r="J178" s="56"/>
      <c r="K178" s="54"/>
      <c r="L178" s="54"/>
      <c r="M178" s="12"/>
      <c r="N178" s="2"/>
      <c r="O178" s="2"/>
      <c r="P178" s="2"/>
      <c r="Q178" s="2"/>
    </row>
    <row r="179" thickTop="1" thickBot="1" ht="25" customHeight="1">
      <c r="A179" s="9"/>
      <c r="B179" s="1"/>
      <c r="C179" s="62">
        <v>9</v>
      </c>
      <c r="D179" s="1"/>
      <c r="E179" s="62" t="s">
        <v>35</v>
      </c>
      <c r="F179" s="1"/>
      <c r="G179" s="63" t="s">
        <v>88</v>
      </c>
      <c r="H179" s="64">
        <f>J164+J169+J174</f>
        <v>0</v>
      </c>
      <c r="I179" s="63" t="s">
        <v>89</v>
      </c>
      <c r="J179" s="65">
        <f>(L179-H179)</f>
        <v>0</v>
      </c>
      <c r="K179" s="63" t="s">
        <v>90</v>
      </c>
      <c r="L179" s="66">
        <f>L164+L169+L174</f>
        <v>0</v>
      </c>
      <c r="M179" s="12"/>
      <c r="N179" s="2"/>
      <c r="O179" s="2"/>
      <c r="P179" s="2"/>
      <c r="Q179" s="33">
        <f>0+Q164+Q169+Q174</f>
        <v>0</v>
      </c>
      <c r="R179" s="27">
        <f>0+R164+R169+R174</f>
        <v>0</v>
      </c>
      <c r="S179" s="67">
        <f>Q179*(1+J179)+R179</f>
        <v>0</v>
      </c>
    </row>
    <row r="180" thickTop="1" thickBot="1" ht="25" customHeight="1">
      <c r="A180" s="9"/>
      <c r="B180" s="68"/>
      <c r="C180" s="68"/>
      <c r="D180" s="68"/>
      <c r="E180" s="68"/>
      <c r="F180" s="68"/>
      <c r="G180" s="69" t="s">
        <v>91</v>
      </c>
      <c r="H180" s="70">
        <f>J164+J169+J174</f>
        <v>0</v>
      </c>
      <c r="I180" s="69" t="s">
        <v>92</v>
      </c>
      <c r="J180" s="71">
        <f>0+J179</f>
        <v>0</v>
      </c>
      <c r="K180" s="69" t="s">
        <v>93</v>
      </c>
      <c r="L180" s="72">
        <f>L164+L169+L174</f>
        <v>0</v>
      </c>
      <c r="M180" s="12"/>
      <c r="N180" s="2"/>
      <c r="O180" s="2"/>
      <c r="P180" s="2"/>
      <c r="Q180" s="2"/>
    </row>
    <row r="181">
      <c r="A181" s="13"/>
      <c r="B181" s="4"/>
      <c r="C181" s="4"/>
      <c r="D181" s="4"/>
      <c r="E181" s="4"/>
      <c r="F181" s="4"/>
      <c r="G181" s="4"/>
      <c r="H181" s="74"/>
      <c r="I181" s="4"/>
      <c r="J181" s="74"/>
      <c r="K181" s="4"/>
      <c r="L181" s="4"/>
      <c r="M181" s="14"/>
      <c r="N181" s="2"/>
      <c r="O181" s="2"/>
      <c r="P181" s="2"/>
      <c r="Q181" s="2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2"/>
      <c r="O182" s="2"/>
      <c r="P182" s="2"/>
      <c r="Q182" s="2"/>
    </row>
  </sheetData>
  <mergeCells count="129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36:D36"/>
    <mergeCell ref="B37:D37"/>
    <mergeCell ref="B39:D39"/>
    <mergeCell ref="B40:D40"/>
    <mergeCell ref="B41:D41"/>
    <mergeCell ref="B42:D42"/>
    <mergeCell ref="B21:D21"/>
    <mergeCell ref="B22:D22"/>
    <mergeCell ref="B23:D23"/>
    <mergeCell ref="B24:D24"/>
    <mergeCell ref="B25:D25"/>
    <mergeCell ref="B26:D26"/>
    <mergeCell ref="B27:D27"/>
    <mergeCell ref="B80:L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8:L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1:L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4:L134"/>
    <mergeCell ref="B136:D136"/>
    <mergeCell ref="B137:D137"/>
    <mergeCell ref="B138:D138"/>
    <mergeCell ref="B139:D139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42:L142"/>
    <mergeCell ref="B157:D157"/>
    <mergeCell ref="B158:D158"/>
    <mergeCell ref="B159:D159"/>
    <mergeCell ref="B160:D160"/>
    <mergeCell ref="B155:L155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5:D175"/>
    <mergeCell ref="B176:D176"/>
    <mergeCell ref="B177:D177"/>
    <mergeCell ref="B178:D178"/>
    <mergeCell ref="B163:L163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2024-01-22T11:59:54Z</dcterms:modified>
</cp:coreProperties>
</file>